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hkuropatovayulal\Desktop\Уточнение 2025\Уточнение 3\"/>
    </mc:Choice>
  </mc:AlternateContent>
  <bookViews>
    <workbookView xWindow="0" yWindow="0" windowWidth="28800" windowHeight="12135"/>
  </bookViews>
  <sheets>
    <sheet name="ПРИЛОЖЕНИЕ" sheetId="1" r:id="rId1"/>
  </sheets>
  <definedNames>
    <definedName name="_xlnm.Print_Titles" localSheetId="0">ПРИЛОЖЕНИЕ!$8:$9</definedName>
    <definedName name="_xlnm.Print_Area" localSheetId="0">ПРИЛОЖЕНИЕ!$A$1:$F$833</definedName>
  </definedNames>
  <calcPr calcId="152511"/>
</workbook>
</file>

<file path=xl/calcChain.xml><?xml version="1.0" encoding="utf-8"?>
<calcChain xmlns="http://schemas.openxmlformats.org/spreadsheetml/2006/main">
  <c r="E266" i="1" l="1"/>
  <c r="E265" i="1" s="1"/>
  <c r="F266" i="1"/>
  <c r="F265" i="1" s="1"/>
  <c r="D266" i="1"/>
  <c r="D265" i="1" s="1"/>
  <c r="E281" i="1"/>
  <c r="E280" i="1" s="1"/>
  <c r="F281" i="1"/>
  <c r="F280" i="1" s="1"/>
  <c r="D281" i="1"/>
  <c r="D280" i="1" s="1"/>
  <c r="F36" i="1" l="1"/>
  <c r="F35" i="1" s="1"/>
  <c r="E36" i="1"/>
  <c r="E35" i="1" s="1"/>
  <c r="D36" i="1"/>
  <c r="D35" i="1" s="1"/>
  <c r="E105" i="1" l="1"/>
  <c r="E104" i="1" s="1"/>
  <c r="F105" i="1"/>
  <c r="F104" i="1" s="1"/>
  <c r="D105" i="1"/>
  <c r="D104" i="1" s="1"/>
  <c r="E66" i="1"/>
  <c r="E65" i="1" s="1"/>
  <c r="F66" i="1"/>
  <c r="F65" i="1" s="1"/>
  <c r="D66" i="1"/>
  <c r="D65" i="1" s="1"/>
  <c r="F62" i="1"/>
  <c r="E63" i="1"/>
  <c r="E62" i="1" s="1"/>
  <c r="F63" i="1"/>
  <c r="D63" i="1"/>
  <c r="D62" i="1" s="1"/>
  <c r="E60" i="1"/>
  <c r="E59" i="1" s="1"/>
  <c r="F60" i="1"/>
  <c r="F59" i="1" s="1"/>
  <c r="D60" i="1"/>
  <c r="D59" i="1" s="1"/>
  <c r="E30" i="1"/>
  <c r="E29" i="1" s="1"/>
  <c r="F30" i="1"/>
  <c r="F29" i="1" s="1"/>
  <c r="D30" i="1"/>
  <c r="D29" i="1" s="1"/>
  <c r="E27" i="1"/>
  <c r="E26" i="1" s="1"/>
  <c r="F27" i="1"/>
  <c r="F26" i="1" s="1"/>
  <c r="D27" i="1"/>
  <c r="D26" i="1" s="1"/>
  <c r="E638" i="1" l="1"/>
  <c r="F638" i="1"/>
  <c r="D638" i="1"/>
  <c r="E476" i="1" l="1"/>
  <c r="F476" i="1"/>
  <c r="D476" i="1"/>
  <c r="E809" i="1" l="1"/>
  <c r="E808" i="1" s="1"/>
  <c r="F809" i="1"/>
  <c r="F808" i="1" s="1"/>
  <c r="D809" i="1"/>
  <c r="D808" i="1" s="1"/>
  <c r="E664" i="1" l="1"/>
  <c r="E663" i="1" s="1"/>
  <c r="F664" i="1"/>
  <c r="F663" i="1" s="1"/>
  <c r="D664" i="1"/>
  <c r="D663" i="1" s="1"/>
  <c r="E700" i="1" l="1"/>
  <c r="E699" i="1" s="1"/>
  <c r="F700" i="1"/>
  <c r="F699" i="1" s="1"/>
  <c r="D700" i="1"/>
  <c r="D699" i="1" s="1"/>
  <c r="E613" i="1" l="1"/>
  <c r="F613" i="1"/>
  <c r="D613" i="1"/>
  <c r="E611" i="1"/>
  <c r="F611" i="1"/>
  <c r="D611" i="1"/>
  <c r="E609" i="1"/>
  <c r="F609" i="1"/>
  <c r="D609" i="1"/>
  <c r="E607" i="1"/>
  <c r="F607" i="1"/>
  <c r="D607" i="1"/>
  <c r="E605" i="1"/>
  <c r="F605" i="1"/>
  <c r="D605" i="1"/>
  <c r="E603" i="1"/>
  <c r="F603" i="1"/>
  <c r="D603" i="1"/>
  <c r="E601" i="1"/>
  <c r="F601" i="1"/>
  <c r="D601" i="1"/>
  <c r="E619" i="1" l="1"/>
  <c r="F619" i="1"/>
  <c r="D619" i="1"/>
  <c r="E463" i="1"/>
  <c r="F463" i="1"/>
  <c r="D463" i="1"/>
  <c r="E522" i="1"/>
  <c r="F522" i="1"/>
  <c r="D522" i="1"/>
  <c r="E413" i="1" l="1"/>
  <c r="E412" i="1" s="1"/>
  <c r="F413" i="1"/>
  <c r="F412" i="1" s="1"/>
  <c r="D413" i="1"/>
  <c r="D412" i="1" s="1"/>
  <c r="E383" i="1" l="1"/>
  <c r="F383" i="1"/>
  <c r="D383" i="1"/>
  <c r="E381" i="1"/>
  <c r="F381" i="1"/>
  <c r="D381" i="1"/>
  <c r="E352" i="1"/>
  <c r="F352" i="1"/>
  <c r="D352" i="1"/>
  <c r="F316" i="1"/>
  <c r="E316" i="1"/>
  <c r="D316" i="1"/>
  <c r="E300" i="1"/>
  <c r="F300" i="1"/>
  <c r="D300" i="1"/>
  <c r="E261" i="1" l="1"/>
  <c r="F261" i="1"/>
  <c r="D261" i="1"/>
  <c r="E245" i="1"/>
  <c r="F245" i="1"/>
  <c r="D245" i="1"/>
  <c r="E239" i="1"/>
  <c r="F239" i="1"/>
  <c r="D239" i="1"/>
  <c r="E236" i="1"/>
  <c r="F236" i="1"/>
  <c r="D236" i="1"/>
  <c r="E161" i="1"/>
  <c r="E160" i="1" s="1"/>
  <c r="F161" i="1"/>
  <c r="F160" i="1" s="1"/>
  <c r="D161" i="1"/>
  <c r="E57" i="1"/>
  <c r="E56" i="1" s="1"/>
  <c r="F57" i="1"/>
  <c r="F56" i="1" s="1"/>
  <c r="D57" i="1"/>
  <c r="D56" i="1" s="1"/>
  <c r="E54" i="1"/>
  <c r="E53" i="1" s="1"/>
  <c r="F54" i="1"/>
  <c r="F53" i="1" s="1"/>
  <c r="D54" i="1"/>
  <c r="D53" i="1" s="1"/>
  <c r="E51" i="1"/>
  <c r="E50" i="1" s="1"/>
  <c r="F51" i="1"/>
  <c r="F50" i="1" s="1"/>
  <c r="D51" i="1"/>
  <c r="D50" i="1" s="1"/>
  <c r="E42" i="1"/>
  <c r="E41" i="1" s="1"/>
  <c r="F42" i="1"/>
  <c r="F41" i="1" s="1"/>
  <c r="D42" i="1"/>
  <c r="D41" i="1" s="1"/>
  <c r="F24" i="1"/>
  <c r="F23" i="1" s="1"/>
  <c r="E24" i="1"/>
  <c r="E23" i="1" s="1"/>
  <c r="D24" i="1"/>
  <c r="D23" i="1" s="1"/>
  <c r="E21" i="1"/>
  <c r="E20" i="1" s="1"/>
  <c r="F21" i="1"/>
  <c r="F20" i="1" s="1"/>
  <c r="D21" i="1"/>
  <c r="D20" i="1" s="1"/>
  <c r="E739" i="1" l="1"/>
  <c r="F739" i="1"/>
  <c r="D739" i="1"/>
  <c r="E657" i="1" l="1"/>
  <c r="F657" i="1"/>
  <c r="D657" i="1"/>
  <c r="E652" i="1" l="1"/>
  <c r="F652" i="1"/>
  <c r="D652" i="1"/>
  <c r="E738" i="1" l="1"/>
  <c r="F738" i="1"/>
  <c r="D738" i="1"/>
  <c r="E743" i="1" l="1"/>
  <c r="F743" i="1"/>
  <c r="D743" i="1"/>
  <c r="E703" i="1" l="1"/>
  <c r="E702" i="1" s="1"/>
  <c r="F703" i="1"/>
  <c r="F702" i="1" s="1"/>
  <c r="D703" i="1"/>
  <c r="D702" i="1" s="1"/>
  <c r="E539" i="1" l="1"/>
  <c r="E538" i="1" s="1"/>
  <c r="F539" i="1"/>
  <c r="F538" i="1" s="1"/>
  <c r="D539" i="1"/>
  <c r="D538" i="1" s="1"/>
  <c r="E774" i="1" l="1"/>
  <c r="F774" i="1"/>
  <c r="D774" i="1"/>
  <c r="E599" i="1" l="1"/>
  <c r="F599" i="1"/>
  <c r="D599" i="1"/>
  <c r="E597" i="1"/>
  <c r="F597" i="1"/>
  <c r="D597" i="1"/>
  <c r="E448" i="1"/>
  <c r="F448" i="1"/>
  <c r="D448" i="1"/>
  <c r="E424" i="1"/>
  <c r="E423" i="1" s="1"/>
  <c r="F424" i="1"/>
  <c r="F423" i="1" s="1"/>
  <c r="D424" i="1"/>
  <c r="D423" i="1" s="1"/>
  <c r="E410" i="1"/>
  <c r="E409" i="1" s="1"/>
  <c r="F410" i="1"/>
  <c r="F409" i="1" s="1"/>
  <c r="D410" i="1"/>
  <c r="D409" i="1" s="1"/>
  <c r="E346" i="1"/>
  <c r="F346" i="1"/>
  <c r="D346" i="1"/>
  <c r="E313" i="1"/>
  <c r="F313" i="1"/>
  <c r="D313" i="1"/>
  <c r="E309" i="1"/>
  <c r="F309" i="1"/>
  <c r="D309" i="1"/>
  <c r="E278" i="1"/>
  <c r="E277" i="1" s="1"/>
  <c r="E276" i="1" s="1"/>
  <c r="F278" i="1"/>
  <c r="F277" i="1" s="1"/>
  <c r="F276" i="1" s="1"/>
  <c r="D278" i="1"/>
  <c r="D277" i="1" s="1"/>
  <c r="D276" i="1" s="1"/>
  <c r="E115" i="1"/>
  <c r="F115" i="1"/>
  <c r="D115" i="1"/>
  <c r="E113" i="1"/>
  <c r="F113" i="1"/>
  <c r="D113" i="1"/>
  <c r="E48" i="1"/>
  <c r="E47" i="1" s="1"/>
  <c r="F48" i="1"/>
  <c r="F47" i="1" s="1"/>
  <c r="D48" i="1"/>
  <c r="D47" i="1" s="1"/>
  <c r="E45" i="1"/>
  <c r="E44" i="1" s="1"/>
  <c r="F45" i="1"/>
  <c r="F44" i="1" s="1"/>
  <c r="D45" i="1"/>
  <c r="D44" i="1" s="1"/>
  <c r="D112" i="1" l="1"/>
  <c r="F112" i="1"/>
  <c r="E112" i="1"/>
  <c r="E186" i="1" l="1"/>
  <c r="F186" i="1"/>
  <c r="D186" i="1"/>
  <c r="E183" i="1"/>
  <c r="F183" i="1"/>
  <c r="D183" i="1"/>
  <c r="E180" i="1"/>
  <c r="F180" i="1"/>
  <c r="D180" i="1"/>
  <c r="E485" i="1" l="1"/>
  <c r="F485" i="1"/>
  <c r="D485" i="1"/>
  <c r="E385" i="1"/>
  <c r="F385" i="1"/>
  <c r="D385" i="1"/>
  <c r="E520" i="1" l="1"/>
  <c r="F520" i="1"/>
  <c r="D520" i="1"/>
  <c r="E591" i="1" l="1"/>
  <c r="F591" i="1"/>
  <c r="D591" i="1"/>
  <c r="E589" i="1"/>
  <c r="F589" i="1"/>
  <c r="D589" i="1"/>
  <c r="E587" i="1"/>
  <c r="F587" i="1"/>
  <c r="D587" i="1"/>
  <c r="E585" i="1"/>
  <c r="F585" i="1"/>
  <c r="D585" i="1"/>
  <c r="E94" i="1" l="1"/>
  <c r="E93" i="1" s="1"/>
  <c r="E92" i="1" s="1"/>
  <c r="F94" i="1"/>
  <c r="F93" i="1" s="1"/>
  <c r="F92" i="1" s="1"/>
  <c r="D94" i="1"/>
  <c r="D93" i="1" s="1"/>
  <c r="D92" i="1" s="1"/>
  <c r="E191" i="1" l="1"/>
  <c r="F191" i="1"/>
  <c r="D191" i="1"/>
  <c r="D595" i="1" l="1"/>
  <c r="E595" i="1" l="1"/>
  <c r="F595" i="1"/>
  <c r="E593" i="1"/>
  <c r="F593" i="1"/>
  <c r="D593" i="1"/>
  <c r="E733" i="1" l="1"/>
  <c r="E732" i="1" s="1"/>
  <c r="F733" i="1"/>
  <c r="F732" i="1" s="1"/>
  <c r="D733" i="1"/>
  <c r="D732" i="1" s="1"/>
  <c r="E682" i="1"/>
  <c r="E681" i="1" s="1"/>
  <c r="F682" i="1"/>
  <c r="F681" i="1" s="1"/>
  <c r="D682" i="1"/>
  <c r="D681" i="1" s="1"/>
  <c r="E670" i="1"/>
  <c r="E669" i="1" s="1"/>
  <c r="F670" i="1"/>
  <c r="F669" i="1" s="1"/>
  <c r="D670" i="1"/>
  <c r="D669" i="1" s="1"/>
  <c r="E647" i="1"/>
  <c r="F647" i="1"/>
  <c r="D647" i="1"/>
  <c r="E818" i="1" l="1"/>
  <c r="E817" i="1" s="1"/>
  <c r="F818" i="1"/>
  <c r="F817" i="1" s="1"/>
  <c r="D818" i="1"/>
  <c r="D817" i="1" s="1"/>
  <c r="E801" i="1" l="1"/>
  <c r="F801" i="1"/>
  <c r="D801" i="1"/>
  <c r="E583" i="1" l="1"/>
  <c r="F583" i="1"/>
  <c r="D583" i="1"/>
  <c r="E581" i="1"/>
  <c r="F581" i="1"/>
  <c r="D581" i="1"/>
  <c r="E579" i="1"/>
  <c r="F579" i="1"/>
  <c r="D579" i="1"/>
  <c r="E577" i="1"/>
  <c r="F577" i="1"/>
  <c r="D577" i="1"/>
  <c r="E575" i="1"/>
  <c r="F575" i="1"/>
  <c r="D575" i="1"/>
  <c r="E573" i="1"/>
  <c r="F573" i="1"/>
  <c r="D573" i="1"/>
  <c r="E571" i="1"/>
  <c r="F571" i="1"/>
  <c r="D571" i="1"/>
  <c r="E569" i="1"/>
  <c r="F569" i="1"/>
  <c r="D569" i="1"/>
  <c r="E567" i="1"/>
  <c r="F567" i="1"/>
  <c r="D567" i="1"/>
  <c r="E534" i="1"/>
  <c r="F534" i="1"/>
  <c r="D534" i="1"/>
  <c r="E530" i="1"/>
  <c r="E529" i="1" s="1"/>
  <c r="F530" i="1"/>
  <c r="F529" i="1" s="1"/>
  <c r="D530" i="1"/>
  <c r="D529" i="1" s="1"/>
  <c r="E527" i="1"/>
  <c r="E526" i="1" s="1"/>
  <c r="F527" i="1"/>
  <c r="F526" i="1" s="1"/>
  <c r="D527" i="1"/>
  <c r="D526" i="1" s="1"/>
  <c r="E519" i="1"/>
  <c r="F519" i="1"/>
  <c r="D519" i="1"/>
  <c r="E511" i="1"/>
  <c r="F511" i="1"/>
  <c r="D511" i="1"/>
  <c r="E492" i="1"/>
  <c r="E491" i="1" s="1"/>
  <c r="F492" i="1"/>
  <c r="F491" i="1" s="1"/>
  <c r="D492" i="1"/>
  <c r="D491" i="1" s="1"/>
  <c r="E468" i="1"/>
  <c r="F468" i="1"/>
  <c r="D468" i="1"/>
  <c r="E466" i="1"/>
  <c r="F466" i="1"/>
  <c r="D466" i="1"/>
  <c r="E387" i="1"/>
  <c r="F387" i="1"/>
  <c r="D387" i="1"/>
  <c r="E367" i="1"/>
  <c r="E366" i="1" s="1"/>
  <c r="E365" i="1" s="1"/>
  <c r="F367" i="1"/>
  <c r="F366" i="1" s="1"/>
  <c r="F365" i="1" s="1"/>
  <c r="D367" i="1"/>
  <c r="D366" i="1" s="1"/>
  <c r="D365" i="1" s="1"/>
  <c r="F363" i="1"/>
  <c r="F362" i="1" s="1"/>
  <c r="F361" i="1" s="1"/>
  <c r="E363" i="1"/>
  <c r="E362" i="1" s="1"/>
  <c r="E361" i="1" s="1"/>
  <c r="D363" i="1"/>
  <c r="D362" i="1" s="1"/>
  <c r="D361" i="1" s="1"/>
  <c r="E302" i="1"/>
  <c r="F302" i="1"/>
  <c r="D302" i="1"/>
  <c r="E253" i="1"/>
  <c r="F253" i="1"/>
  <c r="D253" i="1"/>
  <c r="E220" i="1"/>
  <c r="F220" i="1"/>
  <c r="D220" i="1"/>
  <c r="E634" i="1" l="1"/>
  <c r="E633" i="1" s="1"/>
  <c r="F634" i="1"/>
  <c r="F633" i="1" s="1"/>
  <c r="D634" i="1"/>
  <c r="D633" i="1" s="1"/>
  <c r="E625" i="1"/>
  <c r="F625" i="1"/>
  <c r="D625" i="1"/>
  <c r="E827" i="1" l="1"/>
  <c r="F827" i="1"/>
  <c r="D827" i="1"/>
  <c r="E175" i="1" l="1"/>
  <c r="E174" i="1" s="1"/>
  <c r="E173" i="1" s="1"/>
  <c r="F175" i="1"/>
  <c r="F174" i="1" s="1"/>
  <c r="F173" i="1" s="1"/>
  <c r="D175" i="1"/>
  <c r="D174" i="1" s="1"/>
  <c r="D173" i="1" s="1"/>
  <c r="E226" i="1" l="1"/>
  <c r="F226" i="1"/>
  <c r="D226" i="1"/>
  <c r="D160" i="1" l="1"/>
  <c r="E736" i="1" l="1"/>
  <c r="E735" i="1" s="1"/>
  <c r="F736" i="1"/>
  <c r="F735" i="1" s="1"/>
  <c r="D736" i="1"/>
  <c r="D735" i="1" s="1"/>
  <c r="E542" i="1" l="1"/>
  <c r="F542" i="1"/>
  <c r="D542" i="1" l="1"/>
  <c r="E676" i="1" l="1"/>
  <c r="E675" i="1" s="1"/>
  <c r="F676" i="1"/>
  <c r="F675" i="1" s="1"/>
  <c r="D676" i="1"/>
  <c r="D675" i="1" s="1"/>
  <c r="E715" i="1" l="1"/>
  <c r="F715" i="1"/>
  <c r="D715" i="1"/>
  <c r="F729" i="1" l="1"/>
  <c r="F730" i="1"/>
  <c r="D727" i="1"/>
  <c r="D726" i="1" s="1"/>
  <c r="F557" i="1" l="1"/>
  <c r="E557" i="1"/>
  <c r="D557" i="1"/>
  <c r="F555" i="1"/>
  <c r="E555" i="1"/>
  <c r="D555" i="1"/>
  <c r="F553" i="1"/>
  <c r="E553" i="1"/>
  <c r="D553" i="1"/>
  <c r="E551" i="1"/>
  <c r="F551" i="1"/>
  <c r="D551" i="1"/>
  <c r="E565" i="1"/>
  <c r="F565" i="1"/>
  <c r="E563" i="1"/>
  <c r="F563" i="1"/>
  <c r="E561" i="1"/>
  <c r="E560" i="1" s="1"/>
  <c r="E559" i="1" s="1"/>
  <c r="F561" i="1"/>
  <c r="F560" i="1" s="1"/>
  <c r="F559" i="1" s="1"/>
  <c r="D565" i="1"/>
  <c r="D563" i="1"/>
  <c r="D561" i="1"/>
  <c r="D559" i="1"/>
  <c r="F550" i="1" l="1"/>
  <c r="F549" i="1" s="1"/>
  <c r="F548" i="1" s="1"/>
  <c r="E550" i="1"/>
  <c r="E549" i="1" s="1"/>
  <c r="E548" i="1" s="1"/>
  <c r="D550" i="1"/>
  <c r="D549" i="1" s="1"/>
  <c r="D548" i="1" l="1"/>
  <c r="F831" i="1"/>
  <c r="F830" i="1" s="1"/>
  <c r="F829" i="1" s="1"/>
  <c r="E831" i="1"/>
  <c r="E830" i="1" s="1"/>
  <c r="E829" i="1" s="1"/>
  <c r="D831" i="1"/>
  <c r="D830" i="1" s="1"/>
  <c r="D829" i="1" s="1"/>
  <c r="F825" i="1"/>
  <c r="E825" i="1"/>
  <c r="D825" i="1"/>
  <c r="F821" i="1"/>
  <c r="F820" i="1" s="1"/>
  <c r="E821" i="1"/>
  <c r="E820" i="1" s="1"/>
  <c r="D821" i="1"/>
  <c r="D820" i="1" s="1"/>
  <c r="F815" i="1"/>
  <c r="F814" i="1" s="1"/>
  <c r="E815" i="1"/>
  <c r="E814" i="1" s="1"/>
  <c r="D815" i="1"/>
  <c r="D814" i="1" s="1"/>
  <c r="F812" i="1"/>
  <c r="F811" i="1" s="1"/>
  <c r="E812" i="1"/>
  <c r="E811" i="1" s="1"/>
  <c r="D812" i="1"/>
  <c r="D811" i="1" s="1"/>
  <c r="F800" i="1"/>
  <c r="E800" i="1"/>
  <c r="D800" i="1"/>
  <c r="F798" i="1"/>
  <c r="F797" i="1" s="1"/>
  <c r="E798" i="1"/>
  <c r="E797" i="1" s="1"/>
  <c r="D798" i="1"/>
  <c r="D797" i="1" s="1"/>
  <c r="F795" i="1"/>
  <c r="F794" i="1" s="1"/>
  <c r="E795" i="1"/>
  <c r="E794" i="1" s="1"/>
  <c r="D795" i="1"/>
  <c r="D794" i="1" s="1"/>
  <c r="F792" i="1"/>
  <c r="F791" i="1" s="1"/>
  <c r="E792" i="1"/>
  <c r="E791" i="1" s="1"/>
  <c r="D792" i="1"/>
  <c r="D791" i="1" s="1"/>
  <c r="F789" i="1"/>
  <c r="F788" i="1" s="1"/>
  <c r="E789" i="1"/>
  <c r="E788" i="1" s="1"/>
  <c r="D789" i="1"/>
  <c r="D788" i="1" s="1"/>
  <c r="F773" i="1"/>
  <c r="E773" i="1"/>
  <c r="D773" i="1"/>
  <c r="F742" i="1"/>
  <c r="E742" i="1"/>
  <c r="D742" i="1"/>
  <c r="F724" i="1"/>
  <c r="F723" i="1" s="1"/>
  <c r="E724" i="1"/>
  <c r="E723" i="1" s="1"/>
  <c r="D724" i="1"/>
  <c r="D723" i="1" s="1"/>
  <c r="F720" i="1"/>
  <c r="F719" i="1" s="1"/>
  <c r="E720" i="1"/>
  <c r="E719" i="1" s="1"/>
  <c r="D720" i="1"/>
  <c r="D719" i="1" s="1"/>
  <c r="F714" i="1"/>
  <c r="E714" i="1"/>
  <c r="D714" i="1"/>
  <c r="F712" i="1"/>
  <c r="F711" i="1" s="1"/>
  <c r="E712" i="1"/>
  <c r="E711" i="1" s="1"/>
  <c r="D712" i="1"/>
  <c r="D711" i="1" s="1"/>
  <c r="F709" i="1"/>
  <c r="F708" i="1" s="1"/>
  <c r="E709" i="1"/>
  <c r="E708" i="1" s="1"/>
  <c r="D709" i="1"/>
  <c r="D708" i="1" s="1"/>
  <c r="F706" i="1"/>
  <c r="F705" i="1" s="1"/>
  <c r="E706" i="1"/>
  <c r="E705" i="1" s="1"/>
  <c r="D706" i="1"/>
  <c r="D705" i="1" s="1"/>
  <c r="F697" i="1"/>
  <c r="F696" i="1" s="1"/>
  <c r="E697" i="1"/>
  <c r="E696" i="1" s="1"/>
  <c r="D697" i="1"/>
  <c r="D696" i="1" s="1"/>
  <c r="F694" i="1"/>
  <c r="F693" i="1" s="1"/>
  <c r="E694" i="1"/>
  <c r="E693" i="1" s="1"/>
  <c r="D694" i="1"/>
  <c r="D693" i="1" s="1"/>
  <c r="F691" i="1"/>
  <c r="F690" i="1" s="1"/>
  <c r="E691" i="1"/>
  <c r="E690" i="1" s="1"/>
  <c r="D691" i="1"/>
  <c r="D690" i="1" s="1"/>
  <c r="F688" i="1"/>
  <c r="F687" i="1" s="1"/>
  <c r="E688" i="1"/>
  <c r="E687" i="1" s="1"/>
  <c r="D688" i="1"/>
  <c r="D687" i="1" s="1"/>
  <c r="F685" i="1"/>
  <c r="F684" i="1" s="1"/>
  <c r="E685" i="1"/>
  <c r="E684" i="1" s="1"/>
  <c r="D685" i="1"/>
  <c r="D684" i="1" s="1"/>
  <c r="F679" i="1"/>
  <c r="F678" i="1" s="1"/>
  <c r="E679" i="1"/>
  <c r="E678" i="1" s="1"/>
  <c r="D679" i="1"/>
  <c r="D678" i="1" s="1"/>
  <c r="F673" i="1"/>
  <c r="F672" i="1" s="1"/>
  <c r="E673" i="1"/>
  <c r="E672" i="1" s="1"/>
  <c r="D673" i="1"/>
  <c r="D672" i="1" s="1"/>
  <c r="F667" i="1"/>
  <c r="F666" i="1" s="1"/>
  <c r="E667" i="1"/>
  <c r="E666" i="1" s="1"/>
  <c r="D667" i="1"/>
  <c r="D666" i="1" s="1"/>
  <c r="F661" i="1"/>
  <c r="F660" i="1" s="1"/>
  <c r="E661" i="1"/>
  <c r="E660" i="1" s="1"/>
  <c r="D661" i="1"/>
  <c r="D660" i="1" s="1"/>
  <c r="F656" i="1"/>
  <c r="E656" i="1"/>
  <c r="D656" i="1"/>
  <c r="F651" i="1"/>
  <c r="E651" i="1"/>
  <c r="D651" i="1"/>
  <c r="F646" i="1"/>
  <c r="E646" i="1"/>
  <c r="D646" i="1"/>
  <c r="F637" i="1"/>
  <c r="E637" i="1"/>
  <c r="D637" i="1"/>
  <c r="F624" i="1"/>
  <c r="E624" i="1"/>
  <c r="D624" i="1"/>
  <c r="F618" i="1"/>
  <c r="E618" i="1"/>
  <c r="D618" i="1"/>
  <c r="F546" i="1"/>
  <c r="F545" i="1" s="1"/>
  <c r="F541" i="1" s="1"/>
  <c r="E546" i="1"/>
  <c r="E545" i="1" s="1"/>
  <c r="E541" i="1" s="1"/>
  <c r="D546" i="1"/>
  <c r="D545" i="1" s="1"/>
  <c r="D541" i="1" s="1"/>
  <c r="F533" i="1"/>
  <c r="E533" i="1"/>
  <c r="D533" i="1"/>
  <c r="F507" i="1"/>
  <c r="E507" i="1"/>
  <c r="D507" i="1"/>
  <c r="F505" i="1"/>
  <c r="E505" i="1"/>
  <c r="D505" i="1"/>
  <c r="F503" i="1"/>
  <c r="E503" i="1"/>
  <c r="D503" i="1"/>
  <c r="F488" i="1"/>
  <c r="E488" i="1"/>
  <c r="D488" i="1"/>
  <c r="F481" i="1"/>
  <c r="F480" i="1" s="1"/>
  <c r="E481" i="1"/>
  <c r="E480" i="1" s="1"/>
  <c r="D481" i="1"/>
  <c r="D480" i="1" s="1"/>
  <c r="F473" i="1"/>
  <c r="E473" i="1"/>
  <c r="D473" i="1"/>
  <c r="F471" i="1"/>
  <c r="E471" i="1"/>
  <c r="D471" i="1"/>
  <c r="F461" i="1"/>
  <c r="E461" i="1"/>
  <c r="D461" i="1"/>
  <c r="F459" i="1"/>
  <c r="E459" i="1"/>
  <c r="D459" i="1"/>
  <c r="F457" i="1"/>
  <c r="E457" i="1"/>
  <c r="D457" i="1"/>
  <c r="F451" i="1"/>
  <c r="E451" i="1"/>
  <c r="D451" i="1"/>
  <c r="F446" i="1"/>
  <c r="E446" i="1"/>
  <c r="D446" i="1"/>
  <c r="F444" i="1"/>
  <c r="E444" i="1"/>
  <c r="D444" i="1"/>
  <c r="F442" i="1"/>
  <c r="E442" i="1"/>
  <c r="D442" i="1"/>
  <c r="F440" i="1"/>
  <c r="E440" i="1"/>
  <c r="D440" i="1"/>
  <c r="F438" i="1"/>
  <c r="E438" i="1"/>
  <c r="D438" i="1"/>
  <c r="F436" i="1"/>
  <c r="E436" i="1"/>
  <c r="D436" i="1"/>
  <c r="F434" i="1"/>
  <c r="E434" i="1"/>
  <c r="D434" i="1"/>
  <c r="F432" i="1"/>
  <c r="E432" i="1"/>
  <c r="D432" i="1"/>
  <c r="F430" i="1"/>
  <c r="E430" i="1"/>
  <c r="D430" i="1"/>
  <c r="F428" i="1"/>
  <c r="E428" i="1"/>
  <c r="D428" i="1"/>
  <c r="F421" i="1"/>
  <c r="E421" i="1"/>
  <c r="D421" i="1"/>
  <c r="F419" i="1"/>
  <c r="E419" i="1"/>
  <c r="D419" i="1"/>
  <c r="F417" i="1"/>
  <c r="E417" i="1"/>
  <c r="D417" i="1"/>
  <c r="F407" i="1"/>
  <c r="E407" i="1"/>
  <c r="D407" i="1"/>
  <c r="F405" i="1"/>
  <c r="E405" i="1"/>
  <c r="D405" i="1"/>
  <c r="F403" i="1"/>
  <c r="E403" i="1"/>
  <c r="D403" i="1"/>
  <c r="F401" i="1"/>
  <c r="E401" i="1"/>
  <c r="D401" i="1"/>
  <c r="F399" i="1"/>
  <c r="E399" i="1"/>
  <c r="D399" i="1"/>
  <c r="F395" i="1"/>
  <c r="E395" i="1"/>
  <c r="D395" i="1"/>
  <c r="F393" i="1"/>
  <c r="E393" i="1"/>
  <c r="D393" i="1"/>
  <c r="F391" i="1"/>
  <c r="E391" i="1"/>
  <c r="D391" i="1"/>
  <c r="F389" i="1"/>
  <c r="E389" i="1"/>
  <c r="D389" i="1"/>
  <c r="F379" i="1"/>
  <c r="E379" i="1"/>
  <c r="D379" i="1"/>
  <c r="F375" i="1"/>
  <c r="F374" i="1" s="1"/>
  <c r="F373" i="1" s="1"/>
  <c r="E375" i="1"/>
  <c r="E374" i="1" s="1"/>
  <c r="E373" i="1" s="1"/>
  <c r="D375" i="1"/>
  <c r="D374" i="1" s="1"/>
  <c r="D373" i="1" s="1"/>
  <c r="F371" i="1"/>
  <c r="F370" i="1" s="1"/>
  <c r="F369" i="1" s="1"/>
  <c r="E371" i="1"/>
  <c r="E370" i="1" s="1"/>
  <c r="E369" i="1" s="1"/>
  <c r="D371" i="1"/>
  <c r="D370" i="1" s="1"/>
  <c r="D369" i="1" s="1"/>
  <c r="F359" i="1"/>
  <c r="F358" i="1" s="1"/>
  <c r="F357" i="1" s="1"/>
  <c r="E359" i="1"/>
  <c r="E358" i="1" s="1"/>
  <c r="E357" i="1" s="1"/>
  <c r="D359" i="1"/>
  <c r="D358" i="1" s="1"/>
  <c r="D357" i="1" s="1"/>
  <c r="F355" i="1"/>
  <c r="F354" i="1" s="1"/>
  <c r="E355" i="1"/>
  <c r="E354" i="1" s="1"/>
  <c r="D355" i="1"/>
  <c r="D354" i="1" s="1"/>
  <c r="F350" i="1"/>
  <c r="E350" i="1"/>
  <c r="D350" i="1"/>
  <c r="F348" i="1"/>
  <c r="E348" i="1"/>
  <c r="D348" i="1"/>
  <c r="F342" i="1"/>
  <c r="F341" i="1" s="1"/>
  <c r="E342" i="1"/>
  <c r="E341" i="1" s="1"/>
  <c r="D342" i="1"/>
  <c r="D341" i="1" s="1"/>
  <c r="F339" i="1"/>
  <c r="E339" i="1"/>
  <c r="D339" i="1"/>
  <c r="F336" i="1"/>
  <c r="E336" i="1"/>
  <c r="D336" i="1"/>
  <c r="F334" i="1"/>
  <c r="E334" i="1"/>
  <c r="D334" i="1"/>
  <c r="F331" i="1"/>
  <c r="E331" i="1"/>
  <c r="D331" i="1"/>
  <c r="F326" i="1"/>
  <c r="E326" i="1"/>
  <c r="D326" i="1"/>
  <c r="F323" i="1"/>
  <c r="E323" i="1"/>
  <c r="D323" i="1"/>
  <c r="F321" i="1"/>
  <c r="E321" i="1"/>
  <c r="D321" i="1"/>
  <c r="F319" i="1"/>
  <c r="E319" i="1"/>
  <c r="D319" i="1"/>
  <c r="F311" i="1"/>
  <c r="E311" i="1"/>
  <c r="D311" i="1"/>
  <c r="F304" i="1"/>
  <c r="E304" i="1"/>
  <c r="D304" i="1"/>
  <c r="F298" i="1"/>
  <c r="E298" i="1"/>
  <c r="D298" i="1"/>
  <c r="F296" i="1"/>
  <c r="E296" i="1"/>
  <c r="D296" i="1"/>
  <c r="F294" i="1"/>
  <c r="E294" i="1"/>
  <c r="D294" i="1"/>
  <c r="F292" i="1"/>
  <c r="E292" i="1"/>
  <c r="D292" i="1"/>
  <c r="F285" i="1"/>
  <c r="F284" i="1" s="1"/>
  <c r="F283" i="1" s="1"/>
  <c r="E285" i="1"/>
  <c r="E284" i="1" s="1"/>
  <c r="E283" i="1" s="1"/>
  <c r="D285" i="1"/>
  <c r="D284" i="1" s="1"/>
  <c r="D283" i="1" s="1"/>
  <c r="F273" i="1"/>
  <c r="F272" i="1" s="1"/>
  <c r="E273" i="1"/>
  <c r="E272" i="1" s="1"/>
  <c r="D273" i="1"/>
  <c r="D272" i="1" s="1"/>
  <c r="F270" i="1"/>
  <c r="F269" i="1" s="1"/>
  <c r="E270" i="1"/>
  <c r="E269" i="1" s="1"/>
  <c r="D270" i="1"/>
  <c r="D269" i="1" s="1"/>
  <c r="F263" i="1"/>
  <c r="F260" i="1" s="1"/>
  <c r="E263" i="1"/>
  <c r="E260" i="1" s="1"/>
  <c r="D263" i="1"/>
  <c r="D260" i="1" s="1"/>
  <c r="F258" i="1"/>
  <c r="F257" i="1" s="1"/>
  <c r="E258" i="1"/>
  <c r="E257" i="1" s="1"/>
  <c r="D258" i="1"/>
  <c r="D257" i="1" s="1"/>
  <c r="F234" i="1"/>
  <c r="E234" i="1"/>
  <c r="D234" i="1"/>
  <c r="F225" i="1"/>
  <c r="E225" i="1"/>
  <c r="D225" i="1"/>
  <c r="F219" i="1"/>
  <c r="F218" i="1" s="1"/>
  <c r="E219" i="1"/>
  <c r="E218" i="1" s="1"/>
  <c r="D219" i="1"/>
  <c r="D218" i="1" s="1"/>
  <c r="F215" i="1"/>
  <c r="F214" i="1" s="1"/>
  <c r="E215" i="1"/>
  <c r="E214" i="1" s="1"/>
  <c r="D215" i="1"/>
  <c r="D214" i="1" s="1"/>
  <c r="F212" i="1"/>
  <c r="F211" i="1" s="1"/>
  <c r="E212" i="1"/>
  <c r="E211" i="1" s="1"/>
  <c r="D212" i="1"/>
  <c r="D211" i="1" s="1"/>
  <c r="F209" i="1"/>
  <c r="F208" i="1" s="1"/>
  <c r="E209" i="1"/>
  <c r="E208" i="1" s="1"/>
  <c r="D209" i="1"/>
  <c r="D208" i="1" s="1"/>
  <c r="F205" i="1"/>
  <c r="F204" i="1" s="1"/>
  <c r="E205" i="1"/>
  <c r="E204" i="1" s="1"/>
  <c r="D205" i="1"/>
  <c r="D204" i="1" s="1"/>
  <c r="F202" i="1"/>
  <c r="F201" i="1" s="1"/>
  <c r="E202" i="1"/>
  <c r="E201" i="1" s="1"/>
  <c r="D202" i="1"/>
  <c r="D201" i="1" s="1"/>
  <c r="F197" i="1"/>
  <c r="E197" i="1"/>
  <c r="D197" i="1"/>
  <c r="F195" i="1"/>
  <c r="E195" i="1"/>
  <c r="D195" i="1"/>
  <c r="F189" i="1"/>
  <c r="E189" i="1"/>
  <c r="D189" i="1"/>
  <c r="F171" i="1"/>
  <c r="F170" i="1" s="1"/>
  <c r="F169" i="1" s="1"/>
  <c r="E171" i="1"/>
  <c r="E170" i="1" s="1"/>
  <c r="E169" i="1" s="1"/>
  <c r="D171" i="1"/>
  <c r="D170" i="1" s="1"/>
  <c r="D169" i="1" s="1"/>
  <c r="F167" i="1"/>
  <c r="F166" i="1" s="1"/>
  <c r="E167" i="1"/>
  <c r="E166" i="1" s="1"/>
  <c r="D167" i="1"/>
  <c r="D166" i="1" s="1"/>
  <c r="F157" i="1"/>
  <c r="F156" i="1" s="1"/>
  <c r="E157" i="1"/>
  <c r="E156" i="1" s="1"/>
  <c r="D157" i="1"/>
  <c r="D156" i="1" s="1"/>
  <c r="F154" i="1"/>
  <c r="F153" i="1" s="1"/>
  <c r="E154" i="1"/>
  <c r="E153" i="1" s="1"/>
  <c r="D154" i="1"/>
  <c r="D153" i="1" s="1"/>
  <c r="F150" i="1"/>
  <c r="F149" i="1" s="1"/>
  <c r="E150" i="1"/>
  <c r="E149" i="1" s="1"/>
  <c r="D150" i="1"/>
  <c r="D149" i="1" s="1"/>
  <c r="F145" i="1"/>
  <c r="F144" i="1" s="1"/>
  <c r="F143" i="1" s="1"/>
  <c r="E145" i="1"/>
  <c r="E144" i="1" s="1"/>
  <c r="E143" i="1" s="1"/>
  <c r="D145" i="1"/>
  <c r="D144" i="1" s="1"/>
  <c r="D143" i="1" s="1"/>
  <c r="F141" i="1"/>
  <c r="F140" i="1" s="1"/>
  <c r="E141" i="1"/>
  <c r="E140" i="1" s="1"/>
  <c r="D141" i="1"/>
  <c r="D140" i="1" s="1"/>
  <c r="F137" i="1"/>
  <c r="F136" i="1" s="1"/>
  <c r="F135" i="1" s="1"/>
  <c r="E137" i="1"/>
  <c r="E136" i="1" s="1"/>
  <c r="E135" i="1" s="1"/>
  <c r="D137" i="1"/>
  <c r="D136" i="1" s="1"/>
  <c r="D135" i="1" s="1"/>
  <c r="F132" i="1"/>
  <c r="F131" i="1" s="1"/>
  <c r="E132" i="1"/>
  <c r="E131" i="1" s="1"/>
  <c r="D132" i="1"/>
  <c r="D131" i="1" s="1"/>
  <c r="F129" i="1"/>
  <c r="F128" i="1" s="1"/>
  <c r="E129" i="1"/>
  <c r="E128" i="1" s="1"/>
  <c r="D129" i="1"/>
  <c r="D128" i="1" s="1"/>
  <c r="F124" i="1"/>
  <c r="F123" i="1" s="1"/>
  <c r="F122" i="1" s="1"/>
  <c r="E124" i="1"/>
  <c r="E123" i="1" s="1"/>
  <c r="E122" i="1" s="1"/>
  <c r="D124" i="1"/>
  <c r="D123" i="1" s="1"/>
  <c r="D122" i="1" s="1"/>
  <c r="F120" i="1"/>
  <c r="F119" i="1" s="1"/>
  <c r="F118" i="1" s="1"/>
  <c r="E120" i="1"/>
  <c r="E119" i="1" s="1"/>
  <c r="E118" i="1" s="1"/>
  <c r="D120" i="1"/>
  <c r="D119" i="1" s="1"/>
  <c r="D118" i="1" s="1"/>
  <c r="F110" i="1"/>
  <c r="F109" i="1" s="1"/>
  <c r="F108" i="1" s="1"/>
  <c r="E110" i="1"/>
  <c r="E109" i="1" s="1"/>
  <c r="E108" i="1" s="1"/>
  <c r="D110" i="1"/>
  <c r="D109" i="1" s="1"/>
  <c r="D108" i="1" s="1"/>
  <c r="F102" i="1"/>
  <c r="F101" i="1" s="1"/>
  <c r="F100" i="1" s="1"/>
  <c r="E102" i="1"/>
  <c r="E101" i="1" s="1"/>
  <c r="E100" i="1" s="1"/>
  <c r="D102" i="1"/>
  <c r="D101" i="1" s="1"/>
  <c r="D100" i="1" s="1"/>
  <c r="F98" i="1"/>
  <c r="F97" i="1" s="1"/>
  <c r="F96" i="1" s="1"/>
  <c r="E98" i="1"/>
  <c r="E97" i="1" s="1"/>
  <c r="E96" i="1" s="1"/>
  <c r="D98" i="1"/>
  <c r="D97" i="1" s="1"/>
  <c r="D96" i="1" s="1"/>
  <c r="F90" i="1"/>
  <c r="F89" i="1" s="1"/>
  <c r="F88" i="1" s="1"/>
  <c r="E90" i="1"/>
  <c r="E89" i="1" s="1"/>
  <c r="E88" i="1" s="1"/>
  <c r="D90" i="1"/>
  <c r="D89" i="1" s="1"/>
  <c r="D88" i="1" s="1"/>
  <c r="F86" i="1"/>
  <c r="E86" i="1"/>
  <c r="D86" i="1"/>
  <c r="F85" i="1"/>
  <c r="F84" i="1" s="1"/>
  <c r="E85" i="1"/>
  <c r="E84" i="1" s="1"/>
  <c r="D85" i="1"/>
  <c r="D84" i="1" s="1"/>
  <c r="F80" i="1"/>
  <c r="F79" i="1" s="1"/>
  <c r="E80" i="1"/>
  <c r="E79" i="1" s="1"/>
  <c r="D80" i="1"/>
  <c r="D79" i="1" s="1"/>
  <c r="F77" i="1"/>
  <c r="F76" i="1" s="1"/>
  <c r="E77" i="1"/>
  <c r="E76" i="1" s="1"/>
  <c r="D77" i="1"/>
  <c r="D76" i="1" s="1"/>
  <c r="F74" i="1"/>
  <c r="F73" i="1" s="1"/>
  <c r="E74" i="1"/>
  <c r="E73" i="1" s="1"/>
  <c r="D74" i="1"/>
  <c r="D73" i="1" s="1"/>
  <c r="F71" i="1"/>
  <c r="F70" i="1" s="1"/>
  <c r="E71" i="1"/>
  <c r="E70" i="1" s="1"/>
  <c r="D71" i="1"/>
  <c r="D70" i="1" s="1"/>
  <c r="F39" i="1"/>
  <c r="F38" i="1" s="1"/>
  <c r="F13" i="1" s="1"/>
  <c r="E39" i="1"/>
  <c r="E38" i="1" s="1"/>
  <c r="D39" i="1"/>
  <c r="D38" i="1" s="1"/>
  <c r="D13" i="1" s="1"/>
  <c r="F33" i="1"/>
  <c r="F32" i="1" s="1"/>
  <c r="E33" i="1"/>
  <c r="E32" i="1" s="1"/>
  <c r="D33" i="1"/>
  <c r="D32" i="1" s="1"/>
  <c r="F18" i="1"/>
  <c r="F17" i="1" s="1"/>
  <c r="E18" i="1"/>
  <c r="E17" i="1" s="1"/>
  <c r="D18" i="1"/>
  <c r="D17" i="1" s="1"/>
  <c r="F15" i="1"/>
  <c r="F14" i="1" s="1"/>
  <c r="E15" i="1"/>
  <c r="E14" i="1" s="1"/>
  <c r="D15" i="1"/>
  <c r="D14" i="1" s="1"/>
  <c r="E13" i="1" l="1"/>
  <c r="E12" i="1" s="1"/>
  <c r="F12" i="1"/>
  <c r="D12" i="1"/>
  <c r="E636" i="1"/>
  <c r="D345" i="1"/>
  <c r="D344" i="1" s="1"/>
  <c r="F807" i="1"/>
  <c r="D807" i="1"/>
  <c r="E807" i="1"/>
  <c r="F636" i="1"/>
  <c r="D636" i="1"/>
  <c r="E772" i="1"/>
  <c r="F772" i="1"/>
  <c r="D772" i="1"/>
  <c r="E345" i="1"/>
  <c r="E378" i="1"/>
  <c r="E377" i="1" s="1"/>
  <c r="D455" i="1"/>
  <c r="D454" i="1" s="1"/>
  <c r="E455" i="1"/>
  <c r="E454" i="1" s="1"/>
  <c r="F455" i="1"/>
  <c r="F454" i="1" s="1"/>
  <c r="F256" i="1"/>
  <c r="F345" i="1"/>
  <c r="F344" i="1" s="1"/>
  <c r="D378" i="1"/>
  <c r="D377" i="1" s="1"/>
  <c r="D291" i="1"/>
  <c r="D290" i="1" s="1"/>
  <c r="F378" i="1"/>
  <c r="F377" i="1" s="1"/>
  <c r="E291" i="1"/>
  <c r="E290" i="1" s="1"/>
  <c r="F291" i="1"/>
  <c r="F290" i="1" s="1"/>
  <c r="E344" i="1"/>
  <c r="E308" i="1"/>
  <c r="E307" i="1" s="1"/>
  <c r="F308" i="1"/>
  <c r="F307" i="1" s="1"/>
  <c r="D308" i="1"/>
  <c r="D307" i="1" s="1"/>
  <c r="F617" i="1"/>
  <c r="E617" i="1"/>
  <c r="F179" i="1"/>
  <c r="F178" i="1" s="1"/>
  <c r="E179" i="1"/>
  <c r="E178" i="1" s="1"/>
  <c r="D179" i="1"/>
  <c r="D178" i="1" s="1"/>
  <c r="F502" i="1"/>
  <c r="F501" i="1" s="1"/>
  <c r="F490" i="1" s="1"/>
  <c r="D502" i="1"/>
  <c r="D501" i="1" s="1"/>
  <c r="D490" i="1" s="1"/>
  <c r="E233" i="1"/>
  <c r="E232" i="1" s="1"/>
  <c r="E224" i="1" s="1"/>
  <c r="E217" i="1" s="1"/>
  <c r="E502" i="1"/>
  <c r="E501" i="1" s="1"/>
  <c r="E490" i="1" s="1"/>
  <c r="D427" i="1"/>
  <c r="D426" i="1" s="1"/>
  <c r="D233" i="1"/>
  <c r="D232" i="1" s="1"/>
  <c r="D224" i="1" s="1"/>
  <c r="D217" i="1" s="1"/>
  <c r="E427" i="1"/>
  <c r="E426" i="1" s="1"/>
  <c r="F427" i="1"/>
  <c r="F426" i="1" s="1"/>
  <c r="F233" i="1"/>
  <c r="F232" i="1" s="1"/>
  <c r="F224" i="1" s="1"/>
  <c r="F217" i="1" s="1"/>
  <c r="D152" i="1"/>
  <c r="D617" i="1"/>
  <c r="D824" i="1"/>
  <c r="D823" i="1" s="1"/>
  <c r="F824" i="1"/>
  <c r="F823" i="1" s="1"/>
  <c r="E824" i="1"/>
  <c r="E823" i="1" s="1"/>
  <c r="E152" i="1"/>
  <c r="F152" i="1"/>
  <c r="D207" i="1"/>
  <c r="D200" i="1" s="1"/>
  <c r="D199" i="1" s="1"/>
  <c r="E532" i="1"/>
  <c r="E518" i="1" s="1"/>
  <c r="E194" i="1"/>
  <c r="E193" i="1" s="1"/>
  <c r="F194" i="1"/>
  <c r="F193" i="1" s="1"/>
  <c r="E484" i="1"/>
  <c r="D256" i="1"/>
  <c r="E416" i="1"/>
  <c r="E415" i="1" s="1"/>
  <c r="D416" i="1"/>
  <c r="D415" i="1" s="1"/>
  <c r="F532" i="1"/>
  <c r="F518" i="1" s="1"/>
  <c r="D330" i="1"/>
  <c r="D329" i="1" s="1"/>
  <c r="E330" i="1"/>
  <c r="E329" i="1" s="1"/>
  <c r="F330" i="1"/>
  <c r="F329" i="1" s="1"/>
  <c r="E398" i="1"/>
  <c r="E397" i="1" s="1"/>
  <c r="D532" i="1"/>
  <c r="D518" i="1" s="1"/>
  <c r="F484" i="1"/>
  <c r="D484" i="1"/>
  <c r="F416" i="1"/>
  <c r="F415" i="1" s="1"/>
  <c r="F398" i="1"/>
  <c r="F397" i="1" s="1"/>
  <c r="D398" i="1"/>
  <c r="D397" i="1" s="1"/>
  <c r="E268" i="1"/>
  <c r="F268" i="1"/>
  <c r="D268" i="1"/>
  <c r="E256" i="1"/>
  <c r="E207" i="1"/>
  <c r="E200" i="1" s="1"/>
  <c r="E199" i="1" s="1"/>
  <c r="F207" i="1"/>
  <c r="F200" i="1" s="1"/>
  <c r="F199" i="1" s="1"/>
  <c r="D194" i="1"/>
  <c r="D193" i="1" s="1"/>
  <c r="E139" i="1"/>
  <c r="E134" i="1" s="1"/>
  <c r="F139" i="1"/>
  <c r="F134" i="1" s="1"/>
  <c r="F127" i="1"/>
  <c r="F126" i="1" s="1"/>
  <c r="D127" i="1"/>
  <c r="D126" i="1" s="1"/>
  <c r="E127" i="1"/>
  <c r="E126" i="1" s="1"/>
  <c r="E117" i="1"/>
  <c r="E107" i="1" s="1"/>
  <c r="D117" i="1"/>
  <c r="D107" i="1" s="1"/>
  <c r="D83" i="1"/>
  <c r="D82" i="1" s="1"/>
  <c r="F83" i="1"/>
  <c r="F82" i="1" s="1"/>
  <c r="E69" i="1"/>
  <c r="E68" i="1" s="1"/>
  <c r="D69" i="1"/>
  <c r="D68" i="1" s="1"/>
  <c r="E83" i="1"/>
  <c r="E82" i="1" s="1"/>
  <c r="F117" i="1"/>
  <c r="F107" i="1" s="1"/>
  <c r="D139" i="1"/>
  <c r="D134" i="1" s="1"/>
  <c r="F69" i="1"/>
  <c r="F68" i="1" s="1"/>
  <c r="D255" i="1" l="1"/>
  <c r="F255" i="1"/>
  <c r="E255" i="1"/>
  <c r="E616" i="1"/>
  <c r="E615" i="1" s="1"/>
  <c r="D289" i="1"/>
  <c r="D288" i="1" s="1"/>
  <c r="F289" i="1"/>
  <c r="F288" i="1" s="1"/>
  <c r="E289" i="1"/>
  <c r="E288" i="1" s="1"/>
  <c r="D11" i="1"/>
  <c r="F616" i="1"/>
  <c r="F615" i="1" s="1"/>
  <c r="E177" i="1"/>
  <c r="E148" i="1" s="1"/>
  <c r="F177" i="1"/>
  <c r="F148" i="1" s="1"/>
  <c r="D616" i="1"/>
  <c r="D615" i="1" s="1"/>
  <c r="D177" i="1"/>
  <c r="D148" i="1" s="1"/>
  <c r="E11" i="1"/>
  <c r="F11" i="1"/>
  <c r="F147" i="1" l="1"/>
  <c r="F10" i="1" s="1"/>
  <c r="F833" i="1" s="1"/>
  <c r="D147" i="1"/>
  <c r="D10" i="1" s="1"/>
  <c r="D833" i="1" s="1"/>
  <c r="E147" i="1"/>
  <c r="E10" i="1" s="1"/>
  <c r="E833" i="1" s="1"/>
</calcChain>
</file>

<file path=xl/sharedStrings.xml><?xml version="1.0" encoding="utf-8"?>
<sst xmlns="http://schemas.openxmlformats.org/spreadsheetml/2006/main" count="1711" uniqueCount="1412">
  <si>
    <t>к решению Совета</t>
  </si>
  <si>
    <t>(руб.)</t>
  </si>
  <si>
    <t>Наименование показателя</t>
  </si>
  <si>
    <t>Код видов доходов, подвидов доходов</t>
  </si>
  <si>
    <t>НАЛОГОВЫЕ И НЕНАЛОГОВЫЕ ДОХОДЫ</t>
  </si>
  <si>
    <t xml:space="preserve"> 1 00 00000 00 0000 000</t>
  </si>
  <si>
    <t>НАЛОГОВЫЕ ДОХОДЫ</t>
  </si>
  <si>
    <t>НАЛОГИ НА ПРИБЫЛЬ, ДОХОДЫ</t>
  </si>
  <si>
    <t>1 01 00000 00 0000 000</t>
  </si>
  <si>
    <t>Налог на доходы физических лиц</t>
  </si>
  <si>
    <t xml:space="preserve"> 1 01 02000 01 0000 110</t>
  </si>
  <si>
    <t xml:space="preserve"> 1 01 02010 01 0000 110</t>
  </si>
  <si>
    <t>1 01 02010 01 1000 110</t>
  </si>
  <si>
    <t>Управление Федеральной налоговой службы России по Оренбургской области</t>
  </si>
  <si>
    <t>182 1 01 02010 01 1000 110</t>
  </si>
  <si>
    <t xml:space="preserve"> 1 01 02020 01 0000 110</t>
  </si>
  <si>
    <t>1 01 02020 01 1000 110</t>
  </si>
  <si>
    <t>182 1 01 02020 01 1000 110</t>
  </si>
  <si>
    <t xml:space="preserve"> 1 01 02030 01 0000 110</t>
  </si>
  <si>
    <t>1 01 02030 01 1000 110</t>
  </si>
  <si>
    <t>182 1 01 02030 01 1000 110</t>
  </si>
  <si>
    <t xml:space="preserve"> 1 01 02080 01 0000 110</t>
  </si>
  <si>
    <t>1 01 02080 01 1000 110</t>
  </si>
  <si>
    <t>182 1 01 02080 01 1000 110</t>
  </si>
  <si>
    <t>НАЛОГИ НА ТОВАРЫ (РАБОТЫ, УСЛУГИ), РЕАЛИЗУЕМЫЕ НА ТЕРРИТОРИИ РОССИЙСКОЙ ФЕДЕРАЦИИ</t>
  </si>
  <si>
    <t xml:space="preserve"> 1 03 00000 00 0000 000</t>
  </si>
  <si>
    <t>Акцизы по подакцизным товарам (продукции), производимым на территории Российской Федерации</t>
  </si>
  <si>
    <t xml:space="preserve">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</si>
  <si>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</si>
  <si>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</si>
  <si>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</si>
  <si>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</si>
  <si>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</si>
  <si>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</si>
  <si>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</si>
  <si>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</si>
  <si>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</si>
  <si>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</si>
  <si>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</si>
  <si>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</si>
  <si>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</si>
  <si>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</si>
  <si>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</si>
  <si>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1 03 02261 01 0000 110</t>
  </si>
  <si>
    <t>НАЛОГИ НА СОВОКУПНЫЙ ДОХОД</t>
  </si>
  <si>
    <t xml:space="preserve"> 1 05 00000 00  0000 000</t>
  </si>
  <si>
    <t>Налог, взимаемый в связи с применением упрощенной системы налогообложения</t>
  </si>
  <si>
    <t xml:space="preserve"> 1 05 01000 00 0000 110</t>
  </si>
  <si>
    <t>Налог, взимаемый с налогоплательщиков, выбравших в качестве объекта налогообложения доходы</t>
  </si>
  <si>
    <t xml:space="preserve"> 1 05 01010 01 0000 110</t>
  </si>
  <si>
    <t xml:space="preserve"> 1 05 01011 01 0000 110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</si>
  <si>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</si>
  <si>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1 05 01011 01 1000 110</t>
  </si>
  <si>
    <t>182 1 05 01011 01 1000 110</t>
  </si>
  <si>
    <t>Налог, взимаемый с налогоплательщиков, выбравших в качестве объекта налогообложения доходы, уменьшенные на величину расходов</t>
  </si>
  <si>
    <t xml:space="preserve"> 1 05 01020 01 0000 110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</si>
  <si>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</si>
  <si>
    <t xml:space="preserve"> 1 05 01021 01 0000 110</t>
  </si>
  <si>
    <t>1 05 01021 01 1000 110</t>
  </si>
  <si>
    <t>182 1 05 01021 01 1000 110</t>
  </si>
  <si>
    <t>Единый сельскохозяйственный налог</t>
  </si>
  <si>
    <t xml:space="preserve"> 1 05 03000 01 0000 110</t>
  </si>
  <si>
    <t xml:space="preserve"> 1 05 03010 01 0000 110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</si>
  <si>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</si>
  <si>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1 05 03010 01 1000 110</t>
  </si>
  <si>
    <t>182 1 05 03010 01 1000 110</t>
  </si>
  <si>
    <t>Налог, взимаемый в связи с применением патентной системы налогообложения</t>
  </si>
  <si>
    <t xml:space="preserve"> 1 05 04000 02 0000 110</t>
  </si>
  <si>
    <t>Налог, взимаемый в связи с применением патентной системы налогообложения, зачисляемый в бюджеты городских округов</t>
  </si>
  <si>
    <t xml:space="preserve"> 1 05 04010 02 0000 110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</si>
  <si>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</si>
  <si>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1 05 04010 02 1000 110</t>
  </si>
  <si>
    <t>182 1 05 04010 02 1000 110</t>
  </si>
  <si>
    <t>НАЛОГИ НА ИМУЩЕСТВО</t>
  </si>
  <si>
    <t xml:space="preserve"> 1 06 00000 00 0000 000</t>
  </si>
  <si>
    <t>Налог на имущество физических лиц</t>
  </si>
  <si>
    <t xml:space="preserve"> 1 06 01000 00 0000 110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</si>
  <si>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</si>
  <si>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</si>
  <si>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</si>
  <si>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1 06 01020 04 1000 110</t>
  </si>
  <si>
    <t>182 1 06 01020 04 1000 110</t>
  </si>
  <si>
    <t>Земельный налог</t>
  </si>
  <si>
    <t xml:space="preserve"> 1 06 06000 00 0000 110</t>
  </si>
  <si>
    <t>Земельный налог с организаций</t>
  </si>
  <si>
    <t xml:space="preserve"> 1 06 06030 00 0000 110</t>
  </si>
  <si>
    <t>Земельный налог с организаций, обладающих земельным участком, расположенным в границах городских округов</t>
  </si>
  <si>
    <t xml:space="preserve"> 1 06 06032 04 0000 110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</si>
  <si>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</si>
  <si>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1 06 06032 04 1000 110</t>
  </si>
  <si>
    <t>182 1 06 06032 04 1000 110</t>
  </si>
  <si>
    <t>Земельный налог с физических лиц</t>
  </si>
  <si>
    <t xml:space="preserve"> 1 06 06040 00 0000 110</t>
  </si>
  <si>
    <t>Земельный налог с физических лиц, обладающих земельным участком, расположенным в границах городских округов</t>
  </si>
  <si>
    <t xml:space="preserve"> 1 06 06042 04 0000 110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</si>
  <si>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</si>
  <si>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1 06 06042 04 1000 110</t>
  </si>
  <si>
    <t>182 1 06 06042 04 1000 110</t>
  </si>
  <si>
    <t>НАЛОГИ, СБОРЫ И РЕГУЛЯРНЫЕ ПЛАТЕЖИ ЗА ПОЛЬЗОВАНИЕ ПРИРОДНЫМИ РЕСУРСАМИ</t>
  </si>
  <si>
    <t xml:space="preserve"> 1 07 00000 00 0000 000</t>
  </si>
  <si>
    <t>Сборы за пользование объектами животного мира и за пользование объектами водных биологических ресурсов</t>
  </si>
  <si>
    <t xml:space="preserve"> 1 07 04000 01 0000 110</t>
  </si>
  <si>
    <t>Сбор за пользование объектами животного мира</t>
  </si>
  <si>
    <t xml:space="preserve"> 1 07 04010 01 0000 110</t>
  </si>
  <si>
    <t>Сбор за пользование объектами животного мира (сумма платежа (перерасчеты, недоимка и задолженность по соответствующему платежу, в том числе по отмененному)</t>
  </si>
  <si>
    <t>1 07 04010 01 1000 110</t>
  </si>
  <si>
    <t>182 1 07 04010 01 1000 110</t>
  </si>
  <si>
    <t>Сбор за пользование объектами водных биологических ресурсов (по внутренним водным объектам)</t>
  </si>
  <si>
    <t xml:space="preserve"> 1 07 04030 01 0000 110</t>
  </si>
  <si>
    <t>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t>
  </si>
  <si>
    <t>1 07 04 030 01 1000 110</t>
  </si>
  <si>
    <t>182 1 07 04 030 01 1000 110</t>
  </si>
  <si>
    <t>ГОСУДАРСТВЕННАЯ ПОШЛИНА</t>
  </si>
  <si>
    <t xml:space="preserve"> 1 08 00000 00 0000 000</t>
  </si>
  <si>
    <t>Государственная пошлина по делам, рассматриваемым в судах общей юрисдикции, мировыми судьями</t>
  </si>
  <si>
    <t xml:space="preserve">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</si>
  <si>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</si>
  <si>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</si>
  <si>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</si>
  <si>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1 08 03010 01 1050 110</t>
  </si>
  <si>
    <t>Государственная пошлина за государственную регистрацию, а также за совершение прочих юридически значимых действий</t>
  </si>
  <si>
    <t xml:space="preserve"> 1 08 07000 01 0000 110</t>
  </si>
  <si>
    <t>Государственная пошлина за выдачу разрешения на установку рекламной конструкции</t>
  </si>
  <si>
    <t xml:space="preserve"> 1 08 07150 01 0000 110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</si>
  <si>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</si>
  <si>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1 08 07150 01 1000 110</t>
  </si>
  <si>
    <t>Комитет потребительского рынка, услуг и развития предпринимательства администрации города Оренбурга</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</si>
  <si>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</si>
  <si>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1 08 07170 01 0000 110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</si>
  <si>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</si>
  <si>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1 08 07173 01 0000 110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</si>
  <si>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 (сумма платежа (перерасчеты, недоимка и задолженность по соответствующему платежу, в том числе по отмененному)</t>
  </si>
  <si>
    <t>1 08 07173 01 1000 110</t>
  </si>
  <si>
    <t>НЕНАЛОГОВЫЕ ДОХОДЫ</t>
  </si>
  <si>
    <t>ДОХОДЫ ОТ ИСПОЛЬЗОВАНИЯ ИМУЩЕСТВА, НАХОДЯЩЕГОСЯ В ГОСУДАРСТВЕННОЙ И МУНИЦИПАЛЬНОЙ СОБСТВЕННОСТИ</t>
  </si>
  <si>
    <t xml:space="preserve">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</si>
  <si>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</si>
  <si>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</si>
  <si>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</si>
  <si>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1 11 01040 04 0000 120</t>
  </si>
  <si>
    <t>006 1 11 01040 04 0000 120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</si>
  <si>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</si>
  <si>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</si>
  <si>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</si>
  <si>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</si>
  <si>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</si>
  <si>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1 11 05012 04 0000 120</t>
  </si>
  <si>
    <t>департамент градостроительства и земельных отношений администрации города Оренбурга</t>
  </si>
  <si>
    <t>041 1 11 05012 04 0000 120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</si>
  <si>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</si>
  <si>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</si>
  <si>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</si>
  <si>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1 11 05024 04 0000 120</t>
  </si>
  <si>
    <t>006 1 11 05024 04 0000 120</t>
  </si>
  <si>
    <t>041 1 11 05024 04 0000 120</t>
  </si>
  <si>
    <t>Доходы от сдачи в аренду имущества, составляющего государственную (муниципальную) казну (за исключением земельных участков)</t>
  </si>
  <si>
    <t xml:space="preserve"> 1 11 05070 00 0000 120</t>
  </si>
  <si>
    <t>Доходы от сдачи в аренду имущества, составляющего казну городских округов (за исключением земельных участков)</t>
  </si>
  <si>
    <t xml:space="preserve"> 1 11 05074 04 0000 120</t>
  </si>
  <si>
    <t>006 1 11 05074 04 0000 120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</si>
  <si>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</si>
  <si>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</si>
  <si>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</si>
  <si>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1 11 05310 00 0000 120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</si>
  <si>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</si>
  <si>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1 11 05312 04 0000 120</t>
  </si>
  <si>
    <t>041 1 11 05312 04 0000 120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</si>
  <si>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</si>
  <si>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</si>
  <si>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</si>
  <si>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1 11 09040 00 0000 120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</si>
  <si>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</si>
  <si>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1 11 09044 04 0000 120</t>
  </si>
  <si>
    <t>1 11 09044 04 0010 120</t>
  </si>
  <si>
    <t>Управление жилищно-коммунального хозяйства администрации города Оренбурга</t>
  </si>
  <si>
    <t>112 1 11 09044 04 0010 120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</si>
  <si>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найма жилого помещения жилищного фонда коммерческого использования)</t>
  </si>
  <si>
    <t>1 11 09044 04 0020 120</t>
  </si>
  <si>
    <t>112 1 11 09044 04 0020 120</t>
  </si>
  <si>
    <t xml:space="preserve">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найма специализированного жилищного фонда) </t>
  </si>
  <si>
    <t>1 11 09044 04 0030 120</t>
  </si>
  <si>
    <t>112 1 11 09044 04 0030 120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</si>
  <si>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реализации концессионного соглашения)</t>
  </si>
  <si>
    <t>1 11 09044 04 0040 120</t>
  </si>
  <si>
    <t>006 1 11 09044 04 0040 120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</si>
  <si>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</si>
  <si>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</si>
  <si>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</si>
  <si>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</si>
  <si>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поступившая в рамках договора за предоставление права на установку и эксплуатацию рекламных конструкций)</t>
  </si>
  <si>
    <t>1 11 09080 04 0010 120</t>
  </si>
  <si>
    <t>013 1 11 09080 04 0010 120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</si>
  <si>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поступившая в рамках договора за предоставление права на размещение и эксплуатацию нестационарного торгового объекта)</t>
  </si>
  <si>
    <t>1 11 09080 04 0020 120</t>
  </si>
  <si>
    <t>013 1 11 09080 04 0020 120</t>
  </si>
  <si>
    <t>ПЛАТЕЖИ ПРИ ПОЛЬЗОВАНИИ ПРИРОДНЫМИ РЕСУРСАМИ</t>
  </si>
  <si>
    <t xml:space="preserve"> 1 12 00000 00 0000 000</t>
  </si>
  <si>
    <t>Плата за негативное воздействие на окружающую среду</t>
  </si>
  <si>
    <t xml:space="preserve"> 1 12 01000 01 0000 120</t>
  </si>
  <si>
    <t>Плата за выбросы загрязняющих веществ в атмосферный воздух стационарными объектами</t>
  </si>
  <si>
    <t xml:space="preserve"> 1 12 01010 01 0000 120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</si>
  <si>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</si>
  <si>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1 12 01010 01 6000 120</t>
  </si>
  <si>
    <t>Южно-Уральское межрегиональное управление Федеральной службы
по надзору в сфере природопользования</t>
  </si>
  <si>
    <t>048 1 12 01010 01 6000 120</t>
  </si>
  <si>
    <t xml:space="preserve">Плата за сбросы загрязняющих веществ в водные объекты </t>
  </si>
  <si>
    <t>1 12 01030 01 0000 120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</si>
  <si>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</si>
  <si>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1 12 01030 01 6000 120</t>
  </si>
  <si>
    <t>048 1 12 01030 01 6000 120</t>
  </si>
  <si>
    <t>Плата за размещение отходов производства и потребления</t>
  </si>
  <si>
    <t xml:space="preserve"> 1 12 01040 01 0000 120</t>
  </si>
  <si>
    <t>Плата за размещение отходов производства</t>
  </si>
  <si>
    <t xml:space="preserve"> 1 12 01041 01 0000 120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</si>
  <si>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</si>
  <si>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1 12 01041 01 6000 120</t>
  </si>
  <si>
    <t>048 1 12 01041 01 6000 120</t>
  </si>
  <si>
    <t>Плата за размещение твердых коммунальных отходов</t>
  </si>
  <si>
    <t>1 12 01042 01 0000 120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</si>
  <si>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</si>
  <si>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1 12 01042 01 6000 120</t>
  </si>
  <si>
    <t>048 1 12 01042 01 6000 120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</si>
  <si>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</si>
  <si>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1 12 01070 01 0000 120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</si>
  <si>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</si>
  <si>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1 12 01070 01 6000 120</t>
  </si>
  <si>
    <t>048 1 12 01070 01 6000 120</t>
  </si>
  <si>
    <t>ДОХОДЫ ОТ ОКАЗАНИЯ ПЛАТНЫХ УСЛУГ И КОМПЕНСАЦИИ ЗАТРАТ ГОСУДАРСТВА</t>
  </si>
  <si>
    <t xml:space="preserve"> 1 13 00000 00 0000 000</t>
  </si>
  <si>
    <t>Доходы от оказания платных услуг (работ)</t>
  </si>
  <si>
    <t xml:space="preserve"> 1 13 01000 00 0000 130</t>
  </si>
  <si>
    <t>Прочие доходы от оказания платных услуг (работ)</t>
  </si>
  <si>
    <t xml:space="preserve"> 1 13 01990 00 0000 130</t>
  </si>
  <si>
    <t>Прочие доходы от оказания платных услуг (работ) получателями средств бюджетов городских округов</t>
  </si>
  <si>
    <t xml:space="preserve"> 1 13 01994 04 0000 130</t>
  </si>
  <si>
    <t>041 1 13 01994 04 0000 130</t>
  </si>
  <si>
    <t>Доходы от компенсации затрат государства</t>
  </si>
  <si>
    <t xml:space="preserve"> 1 13 02000 00 0000 130</t>
  </si>
  <si>
    <t>Доходы, поступающие в порядке возмещения расходов, понесенных в связи с эксплуатацией имущества</t>
  </si>
  <si>
    <t xml:space="preserve"> 1 13 02060 00 0000 130</t>
  </si>
  <si>
    <t>Доходы, поступающие в порядке возмещения расходов, понесенных в связи с эксплуатацией имущества городских округов</t>
  </si>
  <si>
    <t xml:space="preserve"> 1 13 02064 04 0000 130</t>
  </si>
  <si>
    <t>Администрация города Оренбурга</t>
  </si>
  <si>
    <t>001 1 13 02064 04 0000 130</t>
  </si>
  <si>
    <t>Администрация Северного округа города Оренбурга</t>
  </si>
  <si>
    <t>008 1 13 02064 04 0000 130</t>
  </si>
  <si>
    <t>Администрация Южного округа города Оренбурга</t>
  </si>
  <si>
    <t>009 1 13 02064 04 0000 130</t>
  </si>
  <si>
    <t>Прочие доходы от компенсации затрат государства</t>
  </si>
  <si>
    <t xml:space="preserve"> 1 13 02990 00 0000 130</t>
  </si>
  <si>
    <t>Прочие доходы от компенсации затрат бюджетов городских округов</t>
  </si>
  <si>
    <t xml:space="preserve"> 1 13 02994 04 0000 130</t>
  </si>
  <si>
    <t>Прочие доходы от компенсации затрат бюджетов городских округов (доходы от компенсации затрат, связанных с демонтажем рекламной конструкции)</t>
  </si>
  <si>
    <t xml:space="preserve"> 1 13 02994 04 0010 130</t>
  </si>
  <si>
    <t>013 1 13 02994 04 0010 130</t>
  </si>
  <si>
    <t>Прочие доходы от компенсации затрат бюджетов городских округов (доходы от компенсации затрат, связанных с демонтажем нестационарного торгового объекта)</t>
  </si>
  <si>
    <t xml:space="preserve"> 1 13 02994 04 0020 130</t>
  </si>
  <si>
    <t xml:space="preserve"> 013 1 13 02994 04 0020 130</t>
  </si>
  <si>
    <t>Прочие доходы от компенсации затрат бюджетов городских округов (иные доходы от компенсации затрат)</t>
  </si>
  <si>
    <t xml:space="preserve"> 1 13 02994 04 0090 130</t>
  </si>
  <si>
    <t>управление по социальной политике администрации города Оренбурга</t>
  </si>
  <si>
    <t>038 1 13 02994 04 0090 130</t>
  </si>
  <si>
    <t>ДОХОДЫ ОТ ПРОДАЖИ МАТЕРИАЛЬНЫХ И НЕМАТЕРИАЛЬНЫХ АКТИВОВ</t>
  </si>
  <si>
    <t xml:space="preserve">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</si>
  <si>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</si>
  <si>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1 14 02000 00 0000 000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</si>
  <si>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</si>
  <si>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1 14 02040 04 0000 410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</si>
  <si>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</si>
  <si>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1 14 02043 04 0000 410</t>
  </si>
  <si>
    <t>006 1 14 02043 04 0000 410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</si>
  <si>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</si>
  <si>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1 14 02040 04 0000 440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</si>
  <si>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</si>
  <si>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1 14 02043 04 0000 440</t>
  </si>
  <si>
    <t>006 1 14 02043 04 0000 440</t>
  </si>
  <si>
    <t>Доходы от продажи земельных участков, находящихся в государственной и муниципальной собственности</t>
  </si>
  <si>
    <t xml:space="preserve"> 1 14 06000 00 0000 430</t>
  </si>
  <si>
    <t>Доходы от продажи земельных участков, государственная собственность на которые не разграничена</t>
  </si>
  <si>
    <t xml:space="preserve"> 1 14 06010 00 0000 430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</si>
  <si>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</si>
  <si>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1 14 06012 04 0000 430</t>
  </si>
  <si>
    <t>041 1 14 06012 04 0000 430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</si>
  <si>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</si>
  <si>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1 14 06020 00 0000 430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</si>
  <si>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</si>
  <si>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1 14 06024 04 0000 430</t>
  </si>
  <si>
    <t>006 1 14 06024 04 0000 430</t>
  </si>
  <si>
    <t>041 1 14 06024 04 0000 430</t>
  </si>
  <si>
    <t>1 15 00000 00 0000 000</t>
  </si>
  <si>
    <t>Платежи, взимаемые государственными и муниципальными органами (организациями) за выполнение определенных функций</t>
  </si>
  <si>
    <t>1 15 02000 00 0000 140</t>
  </si>
  <si>
    <t>1 15 02040 04 0000 140</t>
  </si>
  <si>
    <t>008 1 15 02040 04 0000 140</t>
  </si>
  <si>
    <t>009 1 15 02040 04 0000 140</t>
  </si>
  <si>
    <t>ШТРАФЫ, САНКЦИИ, ВОЗМЕЩЕНИЕ УЩЕРБА</t>
  </si>
  <si>
    <t xml:space="preserve"> 1 16 00000 00 0000 000</t>
  </si>
  <si>
    <t>Административные штрафы, установленные Кодексом Российской Федерации об административных правонарушениях</t>
  </si>
  <si>
    <t xml:space="preserve">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</si>
  <si>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</si>
  <si>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</si>
  <si>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</si>
  <si>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</si>
  <si>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</si>
  <si>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1 16 01053 01 0027 140</t>
  </si>
  <si>
    <t>Комитет по обеспечению деятельности мировых судей Оренбургской области</t>
  </si>
  <si>
    <t>820 1 16 01053 01  0027 140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</si>
  <si>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</si>
  <si>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1 16 01053 01 0035 140</t>
  </si>
  <si>
    <t>Аппарат Губернатора и Правительства Оренбургской области</t>
  </si>
  <si>
    <t>811 1 16 01053 01 0035 140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</si>
  <si>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</si>
  <si>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1 16 01053 01 0059 140</t>
  </si>
  <si>
    <t>820 1 16 01053 01 0059 140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</si>
  <si>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</si>
  <si>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1 16 01053 01 9000 140</t>
  </si>
  <si>
    <t>811 1 16 01053 01 9000 140</t>
  </si>
  <si>
    <t>820 1 16 01053 01 9000 140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</si>
  <si>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</si>
  <si>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1 16 01060 01 0000 140
</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</si>
  <si>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</si>
  <si>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</si>
  <si>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санитарно-эпидемиологических требований к эксплуатации жилых помещений и общественных помещений, зданий, сооружений и транспорта)</t>
  </si>
  <si>
    <t>1 16 01063 01 0004 140</t>
  </si>
  <si>
    <t>811 1 16 01063 01 0004 140</t>
  </si>
  <si>
    <t>1 16 01063 01 0008 140</t>
  </si>
  <si>
    <t>820 1 16 01063 01 0008 140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</si>
  <si>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</si>
  <si>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1 16 01063 01 0009 140</t>
  </si>
  <si>
    <t xml:space="preserve"> Комитет по обеспечению деятельности мировых судей Оренбургской области</t>
  </si>
  <si>
    <t>820 1 16 01063 01 0009 140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</si>
  <si>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</si>
  <si>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1 16 01063 01 0023 140</t>
  </si>
  <si>
    <t>811 16 01063 01 0023 140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</si>
  <si>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</si>
  <si>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1 16 01063 01 0091 140</t>
  </si>
  <si>
    <t>820 1 16 01063 01 0091 140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</si>
  <si>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 </t>
  </si>
  <si>
    <t>1 16 01063 01 0101 140</t>
  </si>
  <si>
    <t>811 1 16 01063 01 0101 140</t>
  </si>
  <si>
    <t>820 1 16 01063 01 0101 140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</si>
  <si>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 </t>
  </si>
  <si>
    <t>1 16 01063 01 9000 140</t>
  </si>
  <si>
    <t>811 1 16 01063 01 9000 140</t>
  </si>
  <si>
    <t>820 1 16 01063 01 9000 140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</si>
  <si>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</si>
  <si>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</si>
  <si>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</si>
  <si>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</si>
  <si>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</si>
  <si>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1 16 01073 01 0017 140</t>
  </si>
  <si>
    <t>811 1 16 01073 01 0017 140</t>
  </si>
  <si>
    <t>820 1 16 01073 01 0017 140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</si>
  <si>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</si>
  <si>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1 16 01073 01 0019 140</t>
  </si>
  <si>
    <t>820 1 16 01073 01 0019 140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</si>
  <si>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 </t>
  </si>
  <si>
    <t>1 16 01073 01 0027 140</t>
  </si>
  <si>
    <t>811 1 16 01073 01 0027 140</t>
  </si>
  <si>
    <t>820 1 16 01073 01 0027 140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</si>
  <si>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</si>
  <si>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1 16 01073 01 9000 140</t>
  </si>
  <si>
    <t>820 1 16 01073 01 9000 140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</si>
  <si>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</si>
  <si>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</si>
  <si>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 (штрафы за самовольное занятие земельного участка)</t>
  </si>
  <si>
    <t>1 16 01074 01 0001 140</t>
  </si>
  <si>
    <t>041 1 16 01074 01 0001 140</t>
  </si>
  <si>
    <t>1 16 01080 01 0000 140</t>
  </si>
  <si>
    <t>1 16 01083 01 0000 140</t>
  </si>
  <si>
    <t>1 16 01083 01 0037 140</t>
  </si>
  <si>
    <t>820 1 16 01083 01 0037 140</t>
  </si>
  <si>
    <t>1 16 01083 01 0281 140</t>
  </si>
  <si>
    <t>820 1 16 01083 01 0281 140</t>
  </si>
  <si>
    <t>1 16 01084 01 0000 140</t>
  </si>
  <si>
    <t>1 16 01084 01 0008 140</t>
  </si>
  <si>
    <t>041 1 16 01084 01 0008 140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</si>
  <si>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</si>
  <si>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</si>
  <si>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</si>
  <si>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</si>
  <si>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</si>
  <si>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1 16 01093 01 9000 140</t>
  </si>
  <si>
    <t>820 1 16 01093 01 9000 140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</si>
  <si>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</si>
  <si>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1 16 01120 01 0000 140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</si>
  <si>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</si>
  <si>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</si>
  <si>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(иные штрафы)</t>
  </si>
  <si>
    <t>1 16 01123 01 9000 140</t>
  </si>
  <si>
    <t>820 1 16 01123 01 9000 140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</si>
  <si>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</si>
  <si>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</si>
  <si>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</si>
  <si>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</si>
  <si>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</si>
  <si>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1 16 01133 01 9000 140</t>
  </si>
  <si>
    <t>820 1 16 01133 01 9000 140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</si>
  <si>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</si>
  <si>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</si>
  <si>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</si>
  <si>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</si>
  <si>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</si>
  <si>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1 16 01143 01 0002 140</t>
  </si>
  <si>
    <t>820 1 16 01143 01 0002 140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</si>
  <si>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</si>
  <si>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1 16 01143 01 0102 140</t>
  </si>
  <si>
    <t>820 1 16 01143 01 0102 140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</si>
  <si>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</si>
  <si>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1 16 01143 01 0111 140</t>
  </si>
  <si>
    <t>820 1 16 01143 01 0111 140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</si>
  <si>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в области технического осмотра транспортных средств)</t>
  </si>
  <si>
    <t>1 16 01143 01 0401 140</t>
  </si>
  <si>
    <t>820 1 16 01143 01 0401 140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</si>
  <si>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</si>
  <si>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 xml:space="preserve"> 1 16 01143 01 9000 140</t>
  </si>
  <si>
    <t>820 1 16 01143 01 9000 140</t>
  </si>
  <si>
    <t>1 16 01150 01 0000 140</t>
  </si>
  <si>
    <t>1 16 01153 01 0000 140</t>
  </si>
  <si>
    <t xml:space="preserve">1 16 01153 01 0003 140
</t>
  </si>
  <si>
    <t>820 1 16 01153 01 0003 140</t>
  </si>
  <si>
    <t>1 16 01153 01 0005 140</t>
  </si>
  <si>
    <t>820 1 16 01153 01 0005 140</t>
  </si>
  <si>
    <t>1 16 01153 01 0006 140</t>
  </si>
  <si>
    <t>820 1 16 01153 01 0006 140</t>
  </si>
  <si>
    <t>1 16 01153 01 0012 140</t>
  </si>
  <si>
    <t>820 1 16 01153 01 0012 140</t>
  </si>
  <si>
    <t>1 16 01153 01 9000 140</t>
  </si>
  <si>
    <t>820 1 16 01153 01 9000 140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</si>
  <si>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</si>
  <si>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</si>
  <si>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</si>
  <si>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</si>
  <si>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</si>
  <si>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1 16 01173 01 0007 140</t>
  </si>
  <si>
    <t>820 1 16 01173 01 0007 140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</si>
  <si>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</si>
  <si>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1 16 01173 01 0008 140</t>
  </si>
  <si>
    <t>820 1 16 01173 01 0008 140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</si>
  <si>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</si>
  <si>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1 16 01173 01 9000 140</t>
  </si>
  <si>
    <t>820 1 16 01173 01 9000 140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</si>
  <si>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</si>
  <si>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</si>
  <si>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</si>
  <si>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</si>
  <si>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</si>
  <si>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1 16 01193 01 0005 140</t>
  </si>
  <si>
    <t>820 1 16 01193 01 0005 140</t>
  </si>
  <si>
    <t>1 16 01193 01 0007 140</t>
  </si>
  <si>
    <t>820 1 16 01193 01 0007 140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</si>
  <si>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порядка предоставления земельных или лесных участков либо водных объектов)</t>
  </si>
  <si>
    <t>1 16 01193 01 0009 140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</si>
  <si>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</si>
  <si>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1 16 01193 01 0012 140</t>
  </si>
  <si>
    <t>820 1 16 01193 01 0012 140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</si>
  <si>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</si>
  <si>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1 16 01193 01 0013 140</t>
  </si>
  <si>
    <t>820 1 16 01193 01 0013 140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</si>
  <si>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</si>
  <si>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1 16 01193 01 0020 140</t>
  </si>
  <si>
    <t>820 1 16 01193 01 0020 140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</si>
  <si>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несоблюдение порядка государственной регистрации прав на недвижимое имущество или сделок с ним)</t>
  </si>
  <si>
    <t>1 16 01193 01 0021 140</t>
  </si>
  <si>
    <t>820 1 16 01193 01 0021 140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</si>
  <si>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</si>
  <si>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1 16 01193 01 0028 140</t>
  </si>
  <si>
    <t>820 1 16 01193 01 0028 140</t>
  </si>
  <si>
    <t>1 16 01193 01 0029 140</t>
  </si>
  <si>
    <t>820 1 16 01193 01 0029 140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</si>
  <si>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</si>
  <si>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1 16 01193 01 0030 140</t>
  </si>
  <si>
    <t>820 1 16 01193 01 0030 140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</si>
  <si>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</si>
  <si>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1 16 01193 01 9000 140</t>
  </si>
  <si>
    <t>811 1 16 01193 01 9000 140</t>
  </si>
  <si>
    <t>820 1 16 01193 01 9000 140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</si>
  <si>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</si>
  <si>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</si>
  <si>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</si>
  <si>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1 16 01203 01 0000 140</t>
  </si>
  <si>
    <t>1 16 01203 01 0004 140</t>
  </si>
  <si>
    <t>811 1 16 01203 01 0004 140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</si>
  <si>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</si>
  <si>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1 16 01203 01 0006 140</t>
  </si>
  <si>
    <t>820 1 16 01203 01 0006 140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</si>
  <si>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</si>
  <si>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1 16 01203 01 0007 140</t>
  </si>
  <si>
    <t>820 1 16 01203 01 0007 140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</si>
  <si>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</si>
  <si>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1 16 01203 01 0008 140</t>
  </si>
  <si>
    <t>820 1 16 01203 01 0008 140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</si>
  <si>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</si>
  <si>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1 16 01203 01 0012 140</t>
  </si>
  <si>
    <t>811 1 16 01203 01 0012 140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</si>
  <si>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</si>
  <si>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1 16 01203 01 0013 140</t>
  </si>
  <si>
    <t>820 1 16 01203 01 0013 140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</si>
  <si>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</si>
  <si>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1 16 01203 01 0021 140</t>
  </si>
  <si>
    <t>811 1 16 01203 01 0021 140</t>
  </si>
  <si>
    <t>820 1 16 01203 01 0021 140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</si>
  <si>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</si>
  <si>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1 16 01203 01 9000 140</t>
  </si>
  <si>
    <t>811 1 16 01203 01 9000 140</t>
  </si>
  <si>
    <t>820 1 16 01203 01 9000 140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</si>
  <si>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</si>
  <si>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</si>
  <si>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</si>
  <si>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1 16 01333 01 0000 140</t>
  </si>
  <si>
    <t>820 1 16 01333 01 0000 140</t>
  </si>
  <si>
    <t>Министерство сельского хозяйства, торговли, пищевой и перерабатывающей промышленности Оренбургской области</t>
  </si>
  <si>
    <t>842 1 16 01333 01 0000 140</t>
  </si>
  <si>
    <t>Административные штрафы, установленные законами субъектов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</si>
  <si>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</si>
  <si>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</si>
  <si>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1 16 02010 02 0000 140</t>
  </si>
  <si>
    <t>811 1 16 02010 02 0000 140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</si>
  <si>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</si>
  <si>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1 16 02020 02 0000 140</t>
  </si>
  <si>
    <t>811 1 16 02020 02 0000 140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</si>
  <si>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</si>
  <si>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1 16 07000 00 0000 140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</si>
  <si>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</si>
  <si>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1 16 07090 00 0000 140</t>
  </si>
  <si>
    <t xml:space="preserve"> 1 16 07090 04 0000 140</t>
  </si>
  <si>
    <t>1 16 07090 04 0010 140</t>
  </si>
  <si>
    <t>013 1 16 07090 04 0010 140</t>
  </si>
  <si>
    <t>1 16 07090 04 0020 140</t>
  </si>
  <si>
    <t>013 1 16 07090 04 0020 140</t>
  </si>
  <si>
    <t>1 16 07090 04 0030 140</t>
  </si>
  <si>
    <t>006 1 16 07090 04 0030 140</t>
  </si>
  <si>
    <t>041 1 16 07090 04 0030 140</t>
  </si>
  <si>
    <t>112 1 16 07090 04 0030 140</t>
  </si>
  <si>
    <t>Платежи в целях возмещения причиненного ущерба (убытков)</t>
  </si>
  <si>
    <t>1 16 10000 00 0000 140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</si>
  <si>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</si>
  <si>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</si>
  <si>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</si>
  <si>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</si>
  <si>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</si>
  <si>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1 16 10123 01 0041 140</t>
  </si>
  <si>
    <t>182 1 16 10123 01 0041 140</t>
  </si>
  <si>
    <t>188 1 16 10123 01 0041 140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</si>
  <si>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</si>
  <si>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1 16 10129 01 0000 140</t>
  </si>
  <si>
    <t>Платежи, уплачиваемые в целях возмещения вреда</t>
  </si>
  <si>
    <t>1 16 11000 01 0000 140</t>
  </si>
  <si>
    <t>Платежи, уплачиваемые в целях возмещения вреда, причиняемого автомобильным дорогам</t>
  </si>
  <si>
    <t>1 16 11060 01 0000 140</t>
  </si>
  <si>
    <t>1 16 11064 01 0000 140</t>
  </si>
  <si>
    <t>БЕЗВОЗМЕЗДНЫЕ ПОСТУПЛЕНИЯ</t>
  </si>
  <si>
    <t xml:space="preserve"> 2 00 00000 00 0000 000</t>
  </si>
  <si>
    <t>БЕЗВОЗМЕЗДНЫЕ ПОСТУПЛЕНИЯ ОТ ДРУГИХ БЮДЖЕТОВ БЮДЖЕТНОЙ СИСТЕМЫ РОССИЙСКОЙ ФЕДЕРАЦИИ</t>
  </si>
  <si>
    <t xml:space="preserve"> 2 02 00000 00 0000 000</t>
  </si>
  <si>
    <t>Дотации бюджетам бюджетной системы Российской Федерации</t>
  </si>
  <si>
    <t>2 02 10000 00 0000 150</t>
  </si>
  <si>
    <t>Дотации на выравнивание бюджетной обеспеченности</t>
  </si>
  <si>
    <t>2 02 15001 00 0000 150</t>
  </si>
  <si>
    <t>Дотации бюджетам городских округов на выравнивание бюджетной обеспеченности из бюджета субъекта Российской Федерации</t>
  </si>
  <si>
    <t>2 02 15001 04 0000 150</t>
  </si>
  <si>
    <t>007 2 02 15001 04 0000 150</t>
  </si>
  <si>
    <t>на обеспечение показателей по оплате труда работников муниципальных учреждений культуры и педагогических работников в соответствии с Указами Президента РФ</t>
  </si>
  <si>
    <t>для обеспечения минимального размера оплаты труда работников бюджетной сферы и повышения оплаты труда отдельных категорий работников муниципальных учреждений</t>
  </si>
  <si>
    <t>Дотации бюджетам на поддержку мер по обеспечению сбалансированности бюджетов</t>
  </si>
  <si>
    <t>2 02 15002 00 0000 150</t>
  </si>
  <si>
    <t>Дотации бюджетам городских округов на поддержку мер по обеспечению сбалансированности бюджетов</t>
  </si>
  <si>
    <t>2 02 15002 04 0000 150</t>
  </si>
  <si>
    <t>дотации из областного Фонда финансовой поддержки поселений на компенсацию затрат городу Оренбургу в связи с осуществлением им функций административного центра</t>
  </si>
  <si>
    <t>007 2 02 15002 04 0000 150</t>
  </si>
  <si>
    <t>Субсидии бюджетам бюджетной системы Российской Федерации (межбюджетные субсидии)</t>
  </si>
  <si>
    <t>2 02 20000 00 0000 150</t>
  </si>
  <si>
    <t>Субсидии бюджетам на софинансирование капитальных вложений в объекты муниципальной собственности</t>
  </si>
  <si>
    <t>2 02 20077 00 0000 150</t>
  </si>
  <si>
    <t>Субсидии бюджетам городских округов на софинансирование капитальных вложений в объекты муниципальной собственности</t>
  </si>
  <si>
    <t>2 02 20077 04 0000 150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</si>
  <si>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</si>
  <si>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2 02 20216 00 0000 150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</si>
  <si>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</si>
  <si>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2 02 20216 04 0000 150</t>
  </si>
  <si>
    <t>2 02 20299 00 0000 150</t>
  </si>
  <si>
    <t>2 02 20299 04 0000 150</t>
  </si>
  <si>
    <t>112 2 02 20299 04 0000 150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</si>
  <si>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</si>
  <si>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</si>
  <si>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</si>
  <si>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2 02 20302 04 0000 150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</si>
  <si>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</si>
  <si>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2 02 25021 00 0000 150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</si>
  <si>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t>
  </si>
  <si>
    <t>2 02 25021 04 0000 150</t>
  </si>
  <si>
    <t>2 02 25081 00 0000 150</t>
  </si>
  <si>
    <t>2 02 25081 04 0000 150</t>
  </si>
  <si>
    <t>037 2 02 25081 04 0000 150</t>
  </si>
  <si>
    <t>Субсидии бюджетам на оснащение объектов спортивной инфраструктуры спортивно-технологическим оборудованием</t>
  </si>
  <si>
    <t>2 02 25228 00 0000 150</t>
  </si>
  <si>
    <t>Субсидии бюджетам городских округов на оснащение объектов спортивной инфраструктуры спортивно-технологическим оборудованием</t>
  </si>
  <si>
    <t>2 02 25228 04 0000 150</t>
  </si>
  <si>
    <t>на оснащение объектов спортивной инфраструктуры спортивно-технологическим оборудованием</t>
  </si>
  <si>
    <t>037 2 02 25228 04 0000 150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</si>
  <si>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</si>
  <si>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2 02 25232 00 0000 150</t>
  </si>
  <si>
    <t>Субсидии бюджетам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</si>
  <si>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2 02 25232 04 0000 150</t>
  </si>
  <si>
    <t xml:space="preserve">на создание доп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</si>
  <si>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006 2 02 25232 04 0000 150</t>
  </si>
  <si>
    <t>Субсидии бюджетам на строительство и реконструкцию (модернизацию) объектов питьевого водоснабжения</t>
  </si>
  <si>
    <t>2 02 25243 00 0000 150</t>
  </si>
  <si>
    <t>Субсидии бюджетам городских округов на строительство и реконструкцию (модернизацию) объектов питьевого водоснабжения</t>
  </si>
  <si>
    <t>2 02 25243 04 0000 150</t>
  </si>
  <si>
    <t xml:space="preserve">на строительство и реконструкцию (модернизацию) объектов питьевого водоснабженя в рамках подпрограммы "Модернизация объектов коммунальной инфраструктуры Оренбургской области" </t>
  </si>
  <si>
    <t>112 2 02 25243 04 0000 150</t>
  </si>
  <si>
    <t>2 02 25299 00 0000 150</t>
  </si>
  <si>
    <t>2 02 25299 04 0000 150</t>
  </si>
  <si>
    <t>112 2 02 25299 04 0000 150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</si>
  <si>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</si>
  <si>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2 02 25304 00 0000 150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</si>
  <si>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</si>
  <si>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2 02 25304 04 0000 150</t>
  </si>
  <si>
    <t>на организацию бесплатного горячего питания обучающихся, получающих начальное общее образование в гос и муниципальных образовательных организациях</t>
  </si>
  <si>
    <t>039 2 02 25304 04 0000 150</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</si>
  <si>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</si>
  <si>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2 02 25305 00 0000 150</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</si>
  <si>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</si>
  <si>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2 02 25305 04 0000 150</t>
  </si>
  <si>
    <t>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</si>
  <si>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на модернизацию театров юного зрителя и театров кукол</t>
  </si>
  <si>
    <t>2 02 25456 00 0000 150</t>
  </si>
  <si>
    <t>Субсидии бюджетам городских округов на модернизацию театров юного зрителя и театров кукол</t>
  </si>
  <si>
    <t>2 02 25456 04 0000 150</t>
  </si>
  <si>
    <t>062 2 02 25456 04 0000 150</t>
  </si>
  <si>
    <t>Субсидии бюджетам на реализацию мероприятий по обеспечению жильем молодых семей</t>
  </si>
  <si>
    <t>2 02 25497 00 0000 150</t>
  </si>
  <si>
    <t>Субсидии бюджетам городских округов на реализацию мероприятий по обеспечению жильем молодых семей</t>
  </si>
  <si>
    <t>2 02 25497 04 0000 150</t>
  </si>
  <si>
    <t>реализация мероприятий по обеспечению жильем молодых семей</t>
  </si>
  <si>
    <t>Субсидии бюджетам на проведение комплексных кадастровых работ</t>
  </si>
  <si>
    <t>2 02 25511 00 0000 150</t>
  </si>
  <si>
    <t>Субсидии бюджетам городских округов на проведение комплексных кадастровых работ</t>
  </si>
  <si>
    <t>2 02 25511 04 0000 150</t>
  </si>
  <si>
    <t>001 2 02 25511 04 0000 150</t>
  </si>
  <si>
    <t>Субсидии бюджетам на поддержку творческой деятельности и техническое оснащение детских и кукольных театров</t>
  </si>
  <si>
    <t>2 02 25517 00 0000 150</t>
  </si>
  <si>
    <t>Субсидии бюджетам городских округов на поддержку творческой деятельности и техническое оснащение детских и кукольных театров</t>
  </si>
  <si>
    <t>2 02 25517 04 0000 150</t>
  </si>
  <si>
    <t>062 2 02 25517 04 0000 150</t>
  </si>
  <si>
    <t>Субсидия бюджетам на поддержку отрасли культуры</t>
  </si>
  <si>
    <t>2 02 25519 00 0000 150</t>
  </si>
  <si>
    <t>Субсидия бюджетам городских округов на поддержку отрасли культуры</t>
  </si>
  <si>
    <t>2 02 25519 04 0000 150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</si>
  <si>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</si>
  <si>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2 02 25520 00 0000 150</t>
  </si>
  <si>
    <t>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</si>
  <si>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2 02 25520 04 0000 150</t>
  </si>
  <si>
    <t>реализация мероприятий по содействию созданию в субъектах Российской Федерации новых мест в общеобразовательных организациях</t>
  </si>
  <si>
    <t>006 2 02 25520 04 0000 150</t>
  </si>
  <si>
    <t>на софинансирование капвложений в объекты муниципальной собственности по направлению "Создание новых мест в общеобразовательных организациях" в рамках Регионального проекта "Современная школа" госпрограммы "Содействие созданию новых мест с целью ликвидации второй смены в общеобразовательных организациях Оренбургской области в соответствии с прогнозируемой потребностью и современными условиями обучения"</t>
  </si>
  <si>
    <t>111 2 02 25520 04 0000 150</t>
  </si>
  <si>
    <t>Субсидии бюджетам на реализацию программ формирования современной городской среды</t>
  </si>
  <si>
    <t>2 02 25555 00 0000 150</t>
  </si>
  <si>
    <t>Субсидии бюджетам городских округов на реализацию программ формирования современной городской среды</t>
  </si>
  <si>
    <t>2 02 25555 04 0000 150</t>
  </si>
  <si>
    <t>на реализацию программ формирования современной городской среды</t>
  </si>
  <si>
    <t>Прочие субсидии</t>
  </si>
  <si>
    <t>2 02 29999 00 0000 150</t>
  </si>
  <si>
    <t>Прочие субсидии бюджетам городских округов</t>
  </si>
  <si>
    <t>2 02 29999 04 0000 150</t>
  </si>
  <si>
    <t>на дополнительное финансовое обеспечение мероприятий по организации питания обучающихся 5-11 классов в общеобразовательных организациях</t>
  </si>
  <si>
    <t>039 2 02 29999 04 0000 150</t>
  </si>
  <si>
    <t>001 2 02 29999 04 0000 150</t>
  </si>
  <si>
    <t>на осуществление дорожной деятельности</t>
  </si>
  <si>
    <t>112 2 02 29999 04 0000 150</t>
  </si>
  <si>
    <t>на создание условий для развития сельскохозяйственного производства, расширения рынка сельскохозяйственной продукции, сырья и продовольствия</t>
  </si>
  <si>
    <t>013 2 02 29999 04 0000 150</t>
  </si>
  <si>
    <t>на ликвидацию несанкционированных свалок в границах  городов  и наиболее опасных  объектов  накопленного экологического вреда окружающей среде</t>
  </si>
  <si>
    <t>Субвенции бюджетам бюджетной системы Российской Федерации</t>
  </si>
  <si>
    <t>2 02 30000 00 0000 150</t>
  </si>
  <si>
    <t>Субвенции местным бюджетам на выполнение передаваемых полномочий субъектов Российской Федерации</t>
  </si>
  <si>
    <t>2 02 30024 00 0000 150</t>
  </si>
  <si>
    <t>Субвенции бюджетам городских округов на выполнение передаваемых полномочий субъектов Российской Федерации</t>
  </si>
  <si>
    <t>2 02 30024 04 0000 150</t>
  </si>
  <si>
    <t>039 2 02 30024 04 0000 150</t>
  </si>
  <si>
    <t>на обеспечение государственных гарантий реализации прав на получение общедоступного и бесплатного дошкольного образования, начального общего, основного общего, среднего общего образования, а также дополнительного образования в муниципальных общеобразовательных организациях</t>
  </si>
  <si>
    <t>на осуществление переданных полномочий по финансовому обеспечению мероприятий по отдыху детей в каникулярное время</t>
  </si>
  <si>
    <t>на осуществление переданных полномочий по финансовому обеспечению получения дошкольного образования в частных дошкольных образовательных и общеобразовательных организациях, осуществляющих общеобразовательную деятельность по основным общеобразовательным программам</t>
  </si>
  <si>
    <t>на осуществление переданных  полномочий по финансовому обеспечению получения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госаккредитацию основным общеобразовательным программам</t>
  </si>
  <si>
    <t>на осуществление переданных полномочий по содержанию детей в замещающих семьях</t>
  </si>
  <si>
    <t xml:space="preserve">на осуществление переданных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областного бюджета </t>
  </si>
  <si>
    <t>112 2 02 30024 04 0000 150</t>
  </si>
  <si>
    <t>субвенции  на осуществление отдельных государственных полномочий в сфере обращения с животными без владельцев</t>
  </si>
  <si>
    <t>на обеспечение жильем социального найма отдельных категорий граждан</t>
  </si>
  <si>
    <t>на осуществление переданных госполномочий в сфере водоснабжения, водоотведения и в области обращения с твердыми коммунальными отходами, а также по установлению регулируемых тарифов на перевозки по муниципальным маршрутам регулярных перевозок</t>
  </si>
  <si>
    <t>на организацию транспортного обслуживания населения автомобильным транспортом по межмуниципальным маршрутам в части регулярных перевозок граждан до территорий садоводческих и огороднических некоммерческих товариществ и обратно</t>
  </si>
  <si>
    <t>001 2 02 30024 04 0000 150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</si>
  <si>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</si>
  <si>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</si>
  <si>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</si>
  <si>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2 02 30029 04 0000 150</t>
  </si>
  <si>
    <t>выплата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</si>
  <si>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039 2 02 30029 04 0000 150</t>
  </si>
  <si>
    <t>2 02 35082 00 0000 150</t>
  </si>
  <si>
    <t>2 02 35082 04 0000 150</t>
  </si>
  <si>
    <t>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</si>
  <si>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</si>
  <si>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2 02 35120 00 0000 150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</si>
  <si>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</si>
  <si>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2 02 35120 04 0000 150</t>
  </si>
  <si>
    <t>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</si>
  <si>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001 2 02 35120 04 0000 150</t>
  </si>
  <si>
    <t>Субвенции бюджетам на государственную регистрацию актов гражданского состояния</t>
  </si>
  <si>
    <t>2 02 35930 00 0000 150</t>
  </si>
  <si>
    <t>Субвенции бюджетам городских округов на государственную регистрацию актов гражданского состояния</t>
  </si>
  <si>
    <t>2 02 35930 04 0000 150</t>
  </si>
  <si>
    <t>на гоударственную регистрацию актов гражданского состояния</t>
  </si>
  <si>
    <t>012 2 02 35930 04 0000 150</t>
  </si>
  <si>
    <t>Единая субвенция местным бюджетам</t>
  </si>
  <si>
    <t>2 02 39998 00 0000 150</t>
  </si>
  <si>
    <t>Единая субвенция бюджетам городских округов</t>
  </si>
  <si>
    <t>2 02 39998 04 0000 150</t>
  </si>
  <si>
    <t>на создание и организации деятельности комиссий по делам несовершеннолетних</t>
  </si>
  <si>
    <t>007 2 02 39998 04 0000 150</t>
  </si>
  <si>
    <t>на формирование торгового реестра</t>
  </si>
  <si>
    <t>на ведение списка подлежащих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</si>
  <si>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на осуществление деятельности по опеке и попечительству</t>
  </si>
  <si>
    <t>Иные межбюджетные трансферты</t>
  </si>
  <si>
    <t>2 02 40000 00 0000 150</t>
  </si>
  <si>
    <t>2 02 45303 00 0000 150</t>
  </si>
  <si>
    <t>2 02 45303 04 0000 150</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</si>
  <si>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</si>
  <si>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039 2 02 45303 04 0000 150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</si>
  <si>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</si>
  <si>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городских округов на финансовое обеспечение дорожной деятельности</t>
  </si>
  <si>
    <t>2 02 45393 00 0000 150</t>
  </si>
  <si>
    <t>2 02 45393 04 0000 150</t>
  </si>
  <si>
    <t>на финансовое обеспечение дорожной деятельности в рамках реализации БиКАД</t>
  </si>
  <si>
    <t>111 2 02 45393 04 0000 150</t>
  </si>
  <si>
    <t>Прочие межбюджетные трансферты, передаваемые бюджетам</t>
  </si>
  <si>
    <t>2 02 49999 00 0000 150</t>
  </si>
  <si>
    <t>Прочие межбюджетные трансферты, передаваемые бюджетам городских округов</t>
  </si>
  <si>
    <t>2 02 49999 04 0000 150</t>
  </si>
  <si>
    <t>БЕЗВОЗМЕЗДНЫЕ ПОСТУПЛЕНИЯ ОТ НЕГОСУДАРСТВЕННЫХ ОРГАНИЗАЦИЙ</t>
  </si>
  <si>
    <t xml:space="preserve"> 2 04 00000 00 0000 000</t>
  </si>
  <si>
    <t>Безвозмездные поступления от негосударственных организаций в бюджеты городских округов</t>
  </si>
  <si>
    <t xml:space="preserve"> 2 04 04000 04 0000 150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</si>
  <si>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</si>
  <si>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 xml:space="preserve"> 2 04 04020 04 0000 150</t>
  </si>
  <si>
    <t xml:space="preserve"> 038 2 04 04020 04 0000 150</t>
  </si>
  <si>
    <t>ПРОЧИЕ БЕЗВОЗМЕЗДНЫЕ ПОСТУПЛЕНИЯ</t>
  </si>
  <si>
    <t xml:space="preserve"> 2 07 00000 00 0000 000</t>
  </si>
  <si>
    <t>Прочие безвозмездные поступления в бюджеты городских округов</t>
  </si>
  <si>
    <t xml:space="preserve"> 2 07 04000 04 0000 150</t>
  </si>
  <si>
    <t>Поступления от денежных пожертвований, предоставляемых физическими лицами получателям средств бюджетов городских округов</t>
  </si>
  <si>
    <t xml:space="preserve"> 2 07 04020 04 0000 150</t>
  </si>
  <si>
    <t>038  2 07 04020 04 0000 150</t>
  </si>
  <si>
    <t>ВСЕГО ДОХОДОВ</t>
  </si>
  <si>
    <t>на модернизацию объектов муниципальной собственности для размещения общеобразовательных организаций</t>
  </si>
  <si>
    <t>на проведение капитального ремонта в спортивных залах общеобразовательных организаций, расположенных в сельской местности</t>
  </si>
  <si>
    <t>АДМИНИСТРАТИВНЫЕ ПЛАТЕЖИ И СБОРЫ</t>
  </si>
  <si>
    <t>Платежи, взимаемые органами местного самоуправления (организациями) городских округов за выполнение определенных функций</t>
  </si>
  <si>
    <t>дотации бюджетам городских округов и муниципальных районов на выравнивание бюджетной обеспеченности из регионального фонда финансовой поддержки городских округов (на содержание муниципального имущества)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</si>
  <si>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</si>
  <si>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</si>
  <si>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062 2 02 25519 04 0000 150</t>
  </si>
  <si>
    <t>на обучение детей-инвалидов в образовательных организациях, реализующих программу дошкольного образования, а также предоставление компенсации затрат родителей (законных представителей) на обучение детей- инвалидов на дому</t>
  </si>
  <si>
    <t>ПРОЧИЕ НЕНАЛОГОВЫЕ ДОХОДЫ</t>
  </si>
  <si>
    <t>Инициативные платежи</t>
  </si>
  <si>
    <t>Инициативные платежи, зачисляемые в бюджеты городских округов</t>
  </si>
  <si>
    <t>1 17 00000 00 0000 000</t>
  </si>
  <si>
    <t>1 17 15000 00 0000 150</t>
  </si>
  <si>
    <t>1 17 15020 04 0000 150</t>
  </si>
  <si>
    <t>2 02 25590 04 0000 150</t>
  </si>
  <si>
    <t>2 02 25590 00 0000 150</t>
  </si>
  <si>
    <t>на техническое оснащение муниципальных музеев</t>
  </si>
  <si>
    <t>062 2 02 25590 04 0000 150</t>
  </si>
  <si>
    <t>на реконструкцию и капитальный ремонт муниципальных музеев</t>
  </si>
  <si>
    <t>2 02 25597 00 0000 150</t>
  </si>
  <si>
    <t>2 02 25597 04 0000 150</t>
  </si>
  <si>
    <t>062 2 02 25597 04 0000 150</t>
  </si>
  <si>
    <t>на реализацию мероприятий по переселению граждан из домов блокированной затройки, признанных аварийными до 1 января 2017 года</t>
  </si>
  <si>
    <t>приобретение спортивного оборудования и инвентаря для приведения организаций спортивной подготовки в нормативное состояние</t>
  </si>
  <si>
    <t>2 02 25229 04 0000 150</t>
  </si>
  <si>
    <t>008 1 16 11050 01 0000 140</t>
  </si>
  <si>
    <t>009 1 16 11050 01 0000 140</t>
  </si>
  <si>
    <t>2 02 25229 00 0000 150</t>
  </si>
  <si>
    <t>1 16 11050 01 0000 140</t>
  </si>
  <si>
    <t>на создание спортивных площадок</t>
  </si>
  <si>
    <t xml:space="preserve">на софинансирование расходов  по обустройству мест (площадок) накопления твердых коммунальных отходов </t>
  </si>
  <si>
    <t>2 02 25753 04 0000 150</t>
  </si>
  <si>
    <t>2 02 25753 00 0000 150</t>
  </si>
  <si>
    <t>на софинансирование закупки оборудования для создания "умных" спортивных площадок</t>
  </si>
  <si>
    <t>на обеспечение в муниципальных образовательных организациях требований к антитеррористической защищенности объектов (территорий)</t>
  </si>
  <si>
    <t>на модернизацию объектов инфраструктуры, предназначенных для отдыха детей и их оздоровления</t>
  </si>
  <si>
    <t>переселение граждан из многоквартирных домов, признанных аварийными и подлежащими расселению</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</si>
  <si>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</si>
  <si>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</si>
  <si>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112 1 11 05034 04 0000 120</t>
  </si>
  <si>
    <t>1 11 05034 04 0000 120</t>
  </si>
  <si>
    <t>1 11 05030 00 0000 120</t>
  </si>
  <si>
    <t>112 1 13 02064 04 0000 130</t>
  </si>
  <si>
    <t>006 1 11 07014 04 0000 120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</si>
  <si>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</si>
  <si>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</si>
  <si>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Платежи от государственных и муниципальных унитарных предприятий
</t>
  </si>
  <si>
    <t>1 11 07014 04 0000 120</t>
  </si>
  <si>
    <t>1 11 07010 00 0000 120</t>
  </si>
  <si>
    <t>1 11 07000 00 0000 120</t>
  </si>
  <si>
    <t>Прочие безвозмездные поступления от негосударственных организаций в бюджеты городских округов</t>
  </si>
  <si>
    <t>2 04 04099 04 0000 150</t>
  </si>
  <si>
    <t>001 2 04 04099 04 0000 150</t>
  </si>
  <si>
    <t>039 2 02 25753 04 0000 150</t>
  </si>
  <si>
    <t>на модернизацию объектов муниципальной собственности для размещения дошкольных образовательных организаций</t>
  </si>
  <si>
    <t>Прочие дотации</t>
  </si>
  <si>
    <t>Прочие дотации бюджетам городских округов</t>
  </si>
  <si>
    <t>2 02 19999 00 0000 150</t>
  </si>
  <si>
    <t>2 02 19999 04 0000 150</t>
  </si>
  <si>
    <t>Управление образования администрации города Ореенбурга</t>
  </si>
  <si>
    <t>039 1 11 05034 04 0000 120</t>
  </si>
  <si>
    <t>008 1 13 01994 04 0000 130</t>
  </si>
  <si>
    <t>009 1 13 01994 04 0000 130</t>
  </si>
  <si>
    <t>Управление образования администрации города Оренбурга</t>
  </si>
  <si>
    <t>039 1 13 02064 04 0000 130</t>
  </si>
  <si>
    <t>Прочие доходы от компенсации затрат бюджетов городских округов (доходы бюджета от возврата дебиторской задолженности)</t>
  </si>
  <si>
    <t xml:space="preserve"> 1 13 02994 04 0060 130</t>
  </si>
  <si>
    <t>006 1 13 02994 04 0090 130</t>
  </si>
  <si>
    <t>1 13 02994 04 0091 130</t>
  </si>
  <si>
    <t>112 1 13 02994 04 0091 130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</si>
  <si>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</si>
  <si>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1 14 02042 04 0000 440</t>
  </si>
  <si>
    <t>009 1 14 02042 04 0000 440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</si>
  <si>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</si>
  <si>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1 16 01053 01 0351 140</t>
  </si>
  <si>
    <t>820 1 16 01053 01 0351 140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</si>
  <si>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</si>
  <si>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</si>
  <si>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</si>
  <si>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1 16 01100 01 0000 140</t>
  </si>
  <si>
    <t>1 16 01103 01 0000 140</t>
  </si>
  <si>
    <t>1 16 01103 01 9000 140</t>
  </si>
  <si>
    <t>820 1 16 01103 01 9000 140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</si>
  <si>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</si>
  <si>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</si>
  <si>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</si>
  <si>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1 16 01110 01 0000 140</t>
  </si>
  <si>
    <t>1 16 01113 01 0000 140</t>
  </si>
  <si>
    <t>1 16 01113 01 9000 140</t>
  </si>
  <si>
    <t>820 1 16 01113 01 9000 140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</si>
  <si>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</si>
  <si>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1 16 01143 01 0101 140</t>
  </si>
  <si>
    <t>820 1 16 01143 01 0101 140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</si>
  <si>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 </t>
  </si>
  <si>
    <t>1 16 01193 01 0401 140</t>
  </si>
  <si>
    <t>811 1 16 01193 01 0401 140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</si>
  <si>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</si>
  <si>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1 16 01203 01 0010 140</t>
  </si>
  <si>
    <t>820 1 16 01203 01 0010 140</t>
  </si>
  <si>
    <t>820 1 16 01203 01 0012 140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</si>
  <si>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</si>
  <si>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</si>
  <si>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управление по информатике и связи города Оренбурга</t>
  </si>
  <si>
    <t xml:space="preserve"> 1 16 07010 00 0000 140</t>
  </si>
  <si>
    <t xml:space="preserve"> 1 16 07010 04 0000 140</t>
  </si>
  <si>
    <t xml:space="preserve"> 001 1 16 07010 04 0000 140</t>
  </si>
  <si>
    <t xml:space="preserve"> 006 1 16 07010 04 0000 140</t>
  </si>
  <si>
    <t xml:space="preserve"> 008 1 16 07010 04 0000 140</t>
  </si>
  <si>
    <t xml:space="preserve"> 009 1 16 07010 04 0000 140</t>
  </si>
  <si>
    <t>029 1 16 07010 04 0000 140</t>
  </si>
  <si>
    <t xml:space="preserve"> 039 1 16 07010 04 0000 140</t>
  </si>
  <si>
    <t xml:space="preserve"> 041 1 16 07010 04 0000 140</t>
  </si>
  <si>
    <t xml:space="preserve"> 112 1 16 07010 04 0000 140</t>
  </si>
  <si>
    <t>Администрация Северного округа</t>
  </si>
  <si>
    <t>008 1 16 07090 04 0090 140</t>
  </si>
  <si>
    <t>009 1 16 07090 04 0090 140</t>
  </si>
  <si>
    <t>038 1 16 07090 04 0090 140</t>
  </si>
  <si>
    <t>039 1 16 07090 04 0000 140</t>
  </si>
  <si>
    <t>041 1 16 07090 04 0090 140</t>
  </si>
  <si>
    <t>112 1 16 07090 04 0090 140</t>
  </si>
  <si>
    <t>1 16 07090 04 0090 140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</si>
  <si>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</si>
  <si>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</si>
  <si>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1 16 10032 04 0000 140</t>
  </si>
  <si>
    <t>001 1 16 10032 04 0000 140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</si>
  <si>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</si>
  <si>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1 16 10061 04 0000 140</t>
  </si>
  <si>
    <t>001 1 16 10061 04 0000 140</t>
  </si>
  <si>
    <t>Платежи в целях возмещения убытков, причиненных уклонением от заключения муниципального контракта</t>
  </si>
  <si>
    <t>1 16 10060 00 0000 140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</si>
  <si>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</si>
  <si>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</si>
  <si>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1 16 10100 00 0000 140</t>
  </si>
  <si>
    <t xml:space="preserve"> 1 16 10100 04 0000 140</t>
  </si>
  <si>
    <t>041 1 16 10100 04 0000 140</t>
  </si>
  <si>
    <t xml:space="preserve"> 1 16 10030 04 0000 140</t>
  </si>
  <si>
    <t>006 1 16 10123 01 0041 140</t>
  </si>
  <si>
    <t>041 1 16 11064 01 0000 140</t>
  </si>
  <si>
    <t>на софинансирование расходов по финансовому обеспечению затрат лизингополучателей, возникающих при оплате лизинговых платежей по договорам финансовой аренды (лизинга) подвижного состава наземного общественного транспорта (автобусов)</t>
  </si>
  <si>
    <t>на выполнение госудасртвенных полномочий по созданию и организации деятельности административных комиссий</t>
  </si>
  <si>
    <t>Межбюджетные трансферты, передаваемые бюджетам на создание модельных муниципальных библиотек</t>
  </si>
  <si>
    <t xml:space="preserve">Межбюджетные трансферты, передаваемые бюджетам городских округов на создание модельных муниципальных библиотек </t>
  </si>
  <si>
    <t xml:space="preserve"> на создание модельных муниципальных библиотек </t>
  </si>
  <si>
    <t xml:space="preserve"> 2 02 45454 04 0000 150</t>
  </si>
  <si>
    <t>062  2 02 45454 04 0000 150</t>
  </si>
  <si>
    <t>2 02 45454 00 0000 150</t>
  </si>
  <si>
    <t>2025 год</t>
  </si>
  <si>
    <t>Приложение 1</t>
  </si>
  <si>
    <t>041 2 02 20077 04 0000 150</t>
  </si>
  <si>
    <t>041 2 02 20216 04 0000 150</t>
  </si>
  <si>
    <t>041 2 02 25021 04 0000 150</t>
  </si>
  <si>
    <t xml:space="preserve">на реализацию мероприятий федеральной целевой программы "Увековечение памяти погибших при защите Отечества на 2019-2024 годы" </t>
  </si>
  <si>
    <t>041 2 02 25305 04 0000 150</t>
  </si>
  <si>
    <t xml:space="preserve">на поддержку творческой деятельности и техническое оснащение детских и кукольных театров </t>
  </si>
  <si>
    <t>041 2 02 25555 04 0000 150</t>
  </si>
  <si>
    <t xml:space="preserve">на осуществление передаваемых пономочий по финансовому обеспечению бесплатным двухразовым питанием лиц с ограниченными возможностями здоровья, обучающихся в муниципальных общеобразовательных организациях, а также выплату ежемесячной денежной компенсации двухразового питания обучающимся с ограниченными возможностями здоровья, осваивающим программы начального общего, основного общего и среднего общего образования на дому </t>
  </si>
  <si>
    <t xml:space="preserve">на софинансирование капитальных вложений в объекты муниципальной собственности в целях стимулирования жилищного строительства </t>
  </si>
  <si>
    <t xml:space="preserve">на софинансирование расходов по капитальному ремонту и ремонту автомобильных дорог общего пользования населенных пунктов </t>
  </si>
  <si>
    <t xml:space="preserve">сусубсидии бюджетам муниципальных образований Оренбургской области на модернизацию театров юного зрителя и театров кукол </t>
  </si>
  <si>
    <t xml:space="preserve">на проведение комплексных кадастровых работ </t>
  </si>
  <si>
    <t xml:space="preserve">на реализацию инициативных проектов </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</si>
  <si>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</si>
  <si>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</si>
  <si>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</si>
  <si>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2 02 25179 00 0000 150</t>
  </si>
  <si>
    <t>2 02 25179 04 0000 150</t>
  </si>
  <si>
    <t>039 2 02 25179 04 0000 150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</si>
  <si>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</si>
  <si>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</si>
  <si>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на ликвидацию несанкционированных свалок в границах городов и наиболее опасных объектов накопленного вреда окружающей среде</t>
  </si>
  <si>
    <t>2 02 25242 00 0000 150</t>
  </si>
  <si>
    <t>2 02 25242 04 0000 150</t>
  </si>
  <si>
    <t>Субсидии бюджетам на реализацию мероприятий по модернизации школьных систем образования</t>
  </si>
  <si>
    <t>Субсидии бюджетам городских округов на реализацию мероприятий по модернизации школьных систем образования</t>
  </si>
  <si>
    <t>по модернизации школьных систем образования</t>
  </si>
  <si>
    <t>2 02 25750 00 0000 150</t>
  </si>
  <si>
    <t>2 02 25750 04 0000 150</t>
  </si>
  <si>
    <t>на обеспечение в муниципальных образовательных организациях, выступающих объектами капитального ремонта, требований к антитеррористической защищенности объектов</t>
  </si>
  <si>
    <t>037 2 02 25229 04 0000 150</t>
  </si>
  <si>
    <t>на поддержку отрасли культуры, источником финансового обеспечения которых в том числе является субсидия из федерального бюджета,  (Модернизация (капитальный ремонт) муниципальных детских школ искусств)</t>
  </si>
  <si>
    <t>на поддержку отрасли культуры, источником финансового обеспечения которых в том числе является субсидия из федерального бюджета  (Оснащение образовательных учреждений в сфере культуры (детских школ искусств))</t>
  </si>
  <si>
    <t>0392 02 25750 04 0000 150</t>
  </si>
  <si>
    <t>037 2 02 29999 04 0000 150</t>
  </si>
  <si>
    <t>001 2 02 25242 04 0000 150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</si>
  <si>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</si>
  <si>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</si>
  <si>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</si>
  <si>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</si>
  <si>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</si>
  <si>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</si>
  <si>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182 1 03 02231 01 0000 110</t>
  </si>
  <si>
    <t>182 1 03 02251 01 0000 110</t>
  </si>
  <si>
    <t>182 1 03 02261 01 0000 110</t>
  </si>
  <si>
    <t>182 1 03 02241 01 0000 110</t>
  </si>
  <si>
    <t>041 1 08 07173 01 1000 110</t>
  </si>
  <si>
    <t>поощрение муниципальных управленческих команд</t>
  </si>
  <si>
    <t>001 202 49999 04 0000 150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</si>
  <si>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право на заключение договора (контракта))</t>
  </si>
  <si>
    <t xml:space="preserve">Министерство архитектуры и пространственно-градостроительного развития </t>
  </si>
  <si>
    <t>1 11 09044 04 0050 120</t>
  </si>
  <si>
    <t>827 1 11 09044 04 0050 120</t>
  </si>
  <si>
    <t>827 1 08 07150 01 1000 110</t>
  </si>
  <si>
    <t>Единый налог на вмененный доход для отдельных видов деятельности</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</si>
  <si>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</si>
  <si>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182 1 05 02 010 02 1000 110</t>
  </si>
  <si>
    <t>1 05 02 010 02 1000 110</t>
  </si>
  <si>
    <t>1 05 02 010 02 0000 110</t>
  </si>
  <si>
    <t xml:space="preserve"> 1 05 02 000 02 0000 110</t>
  </si>
  <si>
    <t>Департамент жилищных и имущественных отношений города Оренбурга</t>
  </si>
  <si>
    <t>Возмещение ущерба при возникновении страховых случаев, когда выгодоприобретателями выступают получатели средств бюджета городского округа</t>
  </si>
  <si>
    <t>008 1 16 10031 04 0000 140</t>
  </si>
  <si>
    <t>1 16 10031 04 0000 140</t>
  </si>
  <si>
    <t>820 1 16 01053 01 0063 140</t>
  </si>
  <si>
    <t>1 16 01053 01 0063 140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</si>
  <si>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</si>
  <si>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условий государственного контракта по государственному оборонному заказу либо условий договора, заключенного в целях выполнения государственного оборонного заказа)</t>
  </si>
  <si>
    <t>820 1 16 01143 01 0055 140</t>
  </si>
  <si>
    <t>1 16 01143 01 0055 140</t>
  </si>
  <si>
    <t>820 1 16 02010 02 0000 140</t>
  </si>
  <si>
    <t>006 1 11 09044 04 0010 120</t>
  </si>
  <si>
    <t>006 1 11 09044 04 0020 120</t>
  </si>
  <si>
    <t>006 1 11 09044 04 0030 120</t>
  </si>
  <si>
    <t>Департамент имущественных и жилищных отношений</t>
  </si>
  <si>
    <t>006 2 02 20299 04 0000 150</t>
  </si>
  <si>
    <t>2026 год</t>
  </si>
  <si>
    <t>1 01 02130 01 1000 110</t>
  </si>
  <si>
    <t xml:space="preserve"> 1 01 02130 01 0000 110</t>
  </si>
  <si>
    <t>182 1 01 02130 01 1000 110</t>
  </si>
  <si>
    <t>1 01 02140 01 0000 110</t>
  </si>
  <si>
    <t>1 01 02140 01 1000 110</t>
  </si>
  <si>
    <t>182 1 01 02140 01 1000 110</t>
  </si>
  <si>
    <t xml:space="preserve">Налог на игорный бизнес </t>
  </si>
  <si>
    <t>1 06 05000 02 0000 110</t>
  </si>
  <si>
    <t>Налог на игорный бизнес (сумма платежа (перерасчеты, недоимка и задолженность по соответствующему платежу, в том числе по отмененному)</t>
  </si>
  <si>
    <t>1 06 05000 02 1000 110</t>
  </si>
  <si>
    <t>182 1 06 05000 02 1000 110</t>
  </si>
  <si>
    <t>1 06 05000 02 3000 110</t>
  </si>
  <si>
    <t>182 1 06 05000 02 3000 110</t>
  </si>
  <si>
    <t>Налог на игорный бизнес (суммы денежных взысканий (штрафов) по соответствующему платежу согласно законодательству Российской Федерации)</t>
  </si>
  <si>
    <t>009 1 13 02994 04 0060 130</t>
  </si>
  <si>
    <t>041 1 13 02994 04 0090 130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</si>
  <si>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</si>
  <si>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</si>
  <si>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</si>
  <si>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1 14 06300 00 0000 430</t>
  </si>
  <si>
    <t xml:space="preserve"> 1 14 06310 00 0000 430</t>
  </si>
  <si>
    <t>1 14 06312 04 0000 430</t>
  </si>
  <si>
    <t>041 1 14 06312 04 0000 430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</si>
  <si>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законодательства в области обеспечения санитарно-эпидемиологического благополучия населения)</t>
  </si>
  <si>
    <t>1 16 01063 01 0003 140</t>
  </si>
  <si>
    <t>811 1 16 01063 01 0003 140</t>
  </si>
  <si>
    <t>811 1 16 01063 01 0008 140</t>
  </si>
  <si>
    <t>820 1 16 01083 01 0028 140</t>
  </si>
  <si>
    <t>1 16 01083 01 0028 140</t>
  </si>
  <si>
    <t>1 16 01154 01 0000 140</t>
  </si>
  <si>
    <t>1 16 01154 01 9002 140</t>
  </si>
  <si>
    <t>Счётная палата города Оренбурга</t>
  </si>
  <si>
    <t>005 1 16 01154 01 9002 140</t>
  </si>
  <si>
    <t>1 16 01180 01 0000 140</t>
  </si>
  <si>
    <t>1 16 01183 01 0000 140</t>
  </si>
  <si>
    <t>820 1 16 01193 01 0401 140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</si>
  <si>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</si>
  <si>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пожарной безопасности)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</si>
  <si>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</si>
  <si>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Управление Министерства внутренних дел по Оренбургской области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</si>
  <si>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</si>
  <si>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006 2 02 30024 04 0000 150</t>
  </si>
  <si>
    <t xml:space="preserve">на выполнение отедельных госудасртвенных полномочий по защите населения от болезней, общих для человека и животных, в части сбора, утилизации и уничтожения биологических отходов </t>
  </si>
  <si>
    <t xml:space="preserve">на приведение в нормативное состояние автомобильных дорог городских агломераций </t>
  </si>
  <si>
    <t>006 2 02 25497 04 0000 150</t>
  </si>
  <si>
    <t>006 2 02 29999 04 0000 150</t>
  </si>
  <si>
    <t>006 2 02 35082 04 0000 150</t>
  </si>
  <si>
    <t>1 16 10129 01 9000 140</t>
  </si>
  <si>
    <t>182 1 16 10129 01 9000 140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</si>
  <si>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</si>
  <si>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социального найма жилого помещения)</t>
  </si>
  <si>
    <t xml:space="preserve">на оснащение оборудованием вновь построенных объектов муниципальной собственности для размещения общеобразовательных организаций </t>
  </si>
  <si>
    <t xml:space="preserve">на осуществление мероприятий, направленных на создание некапитальных объектов (быстровозводимых конструкций) отдыха детей и их оздоровления
</t>
  </si>
  <si>
    <t>на выполнение мероприятий по обеспечению антитеррористической защищенности объектов (территорий) стационарного типа, предназначенных для организации отдыха детей и их оздоровления</t>
  </si>
  <si>
    <t>на реализацию мероприятий по переселению граждан из жилых домов, признанных аварийными после 1 января 2017 года, находящихся под угрозой обрушения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</si>
  <si>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</si>
  <si>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</si>
  <si>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несвоевременное внесение платы в рамках договора за предоставление права на размещение и эксплуатацию нестационарного торгового объекта)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</si>
  <si>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за просрочку платежей по договору, неисполнение (ненадлежащее исполнение) обязательств)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</si>
  <si>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</si>
  <si>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</si>
  <si>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</si>
  <si>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</si>
  <si>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 (штрафы за использование земельных участков не по целевому назначению, невыполнение обязанностей по приведению земель в состояние, пригодное для использования по целевому назначению)</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</si>
  <si>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</si>
  <si>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Прочие доходы от компенсации затрат бюджетов городских округов (доходы от компенсации затрат, связанных с предоставлением услуг, согласно гарантированному перечню услуг по погребению)</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</si>
  <si>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</si>
  <si>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</si>
  <si>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</si>
  <si>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незаконную рубку, повреждение лесных насаждений или самовольное выкапывание в лесах деревьев, кустарников, лиан)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</si>
  <si>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</si>
  <si>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</si>
  <si>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</si>
  <si>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</si>
  <si>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</si>
  <si>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</si>
  <si>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</si>
  <si>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</si>
  <si>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006 2 02 20302 04 0000 150</t>
  </si>
  <si>
    <t>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</si>
  <si>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</si>
  <si>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2 02 25494 00 0000 150</t>
  </si>
  <si>
    <t>2 02 25494 04 0000 150</t>
  </si>
  <si>
    <t>039 2 02 25494 04 0000 150</t>
  </si>
  <si>
    <t>009 2 02 29999 04 0000 150</t>
  </si>
  <si>
    <t xml:space="preserve">на компенсацию затрат  городу Оренбургу  в связи  с осуществлением  им функций административного центра Оренбургской области на ремонт объекта культурного наследия Цвилинга/Парковый </t>
  </si>
  <si>
    <t xml:space="preserve">на обеспечение бесплатным двухразовым питанием лиц с ограниченными возможностями здоровья, обучающихся в муниципальных общеобразовательных организациях </t>
  </si>
  <si>
    <t>на софинансирование расходов по ликвидации несанкционированных свалок в границах городов и наиболее опасных объектов накопленного экологического вреда окружающей среде</t>
  </si>
  <si>
    <t>на достижение показателей государственной программы "Развития туризма"</t>
  </si>
  <si>
    <t>041 2 02 29999 04 0000 150</t>
  </si>
  <si>
    <t xml:space="preserve">за счет средств резервного фонда по чрезвычайным ситуациям </t>
  </si>
  <si>
    <t>041 2 02 15002 04 0000 150</t>
  </si>
  <si>
    <t>025 2 02 19999 04 0000 150</t>
  </si>
  <si>
    <t>конкурс лучшая единая дежурно-диспетчерская служба</t>
  </si>
  <si>
    <t>Субсидии бюджетам за счет средств резервного фонда Правительства Российской Федерации</t>
  </si>
  <si>
    <t>Субсидии бюджетам городских округов за счет средств резервного фонда Правительства Российской Федерации</t>
  </si>
  <si>
    <t xml:space="preserve">на ликвидацию последствий ЧС, вызванной в результате прохождения весеннего паводка на территории Оренбургской области,по восстановлению объектов жилищно-коммунального хозяйства за счет средств резервного фонда Правительства РФ </t>
  </si>
  <si>
    <t>2 02 29001 00 0000 150</t>
  </si>
  <si>
    <t>2 02 29001 04 0000 150</t>
  </si>
  <si>
    <t>112 202 29001 04 0000 150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</si>
  <si>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</si>
  <si>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срока постановки на учет в налоговом органе)</t>
  </si>
  <si>
    <t>за победу в конкурсе</t>
  </si>
  <si>
    <t xml:space="preserve">восстановление автомобильных дорог местного зачения за счет средств резервного фонда Правительства Российской Федерации </t>
  </si>
  <si>
    <t>041 202 29001 04 0000 150</t>
  </si>
  <si>
    <t>Доходы бюджета города Оренбурга на 2025 год и на плановый период 2026 и 2027 годов</t>
  </si>
  <si>
    <t>2027 год</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</si>
  <si>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</si>
  <si>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
</t>
  </si>
  <si>
    <t xml:space="preserve"> 1 01 02021 01 0000 110</t>
  </si>
  <si>
    <t>1 01 02021 01 1000 110</t>
  </si>
  <si>
    <t>182 1 01 02021 01 1000 110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</si>
  <si>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t>
  </si>
  <si>
    <t xml:space="preserve"> 1 01 02022 01 0000 110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</si>
  <si>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
</t>
  </si>
  <si>
    <t>1 01 02022 01 1000 110</t>
  </si>
  <si>
    <t>182 1 01 02022 01 1000 110</t>
  </si>
  <si>
    <t>1 01 02120 01 0000 110</t>
  </si>
  <si>
    <t>1 01 02120 01 1000 110</t>
  </si>
  <si>
    <t>182 1 01 02120 01 1000 110</t>
  </si>
  <si>
    <t xml:space="preserve">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рублей)(сумма платежа (перерасчеты, недоимка и задолженность по соответствующему платежу, в том числе по отмененному)
</t>
  </si>
  <si>
    <t>1 01 02150 01 0000 110</t>
  </si>
  <si>
    <t xml:space="preserve"> 1 01 02150 01 1000 110</t>
  </si>
  <si>
    <t>182 1 01 02150 01 1000 110</t>
  </si>
  <si>
    <t xml:space="preserve">1 01 02160 01 0000 110
</t>
  </si>
  <si>
    <t xml:space="preserve">1 01 02160 01 1000 110
</t>
  </si>
  <si>
    <t>182 1 01 02160 01 1000 110</t>
  </si>
  <si>
    <t xml:space="preserve">1 01 02170 01 0000 110
</t>
  </si>
  <si>
    <t xml:space="preserve">1 01 02170 01 1000 110
</t>
  </si>
  <si>
    <t xml:space="preserve">182 1 01 02170 01 1000 110
</t>
  </si>
  <si>
    <t>182 1 08 03010 01 1050 110</t>
  </si>
  <si>
    <t>001 1 11 05034 04 0000 120</t>
  </si>
  <si>
    <t>008 1 11 05034 04 0000 120</t>
  </si>
  <si>
    <t>009 1 13 02994 04 0020 130</t>
  </si>
  <si>
    <t>008 1 13 02994 04 0060 130</t>
  </si>
  <si>
    <t>038 1 13 02994 04 0060 130</t>
  </si>
  <si>
    <t>039 1 13 02994 04 0060 130</t>
  </si>
  <si>
    <t>041 1 13 02994 04 0060 130</t>
  </si>
  <si>
    <t>001 1 13 02994 04 0090 130</t>
  </si>
  <si>
    <t>008 1 13 02994 04 0090 130</t>
  </si>
  <si>
    <t>009 1 13 02994 04 0090 130</t>
  </si>
  <si>
    <t>112 1 13 02994 04 0090 130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</si>
  <si>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государственных нормативных требований охраны труда, содержащихся в федеральных законах и иных нормативных правовых актах Российской Федерации)</t>
  </si>
  <si>
    <t>1 16 01 053 01 0271 140</t>
  </si>
  <si>
    <t>820 1 16 01 053 01 0271 140</t>
  </si>
  <si>
    <t>811 1 16 01063 01 0009 140</t>
  </si>
  <si>
    <t>1 16 01083 01 9000 140</t>
  </si>
  <si>
    <t>820 1 16 01083 01 9000 140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</si>
  <si>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</si>
  <si>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820 1 16 01 143 01 0005 140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</si>
  <si>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установленного порядка проведения специальной оценки условий труда)</t>
  </si>
  <si>
    <t>1 16 01 143 01 0054 140</t>
  </si>
  <si>
    <t>820 1 16 01 143 01 0054 140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</si>
  <si>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</si>
  <si>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</si>
  <si>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</si>
  <si>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1 16 01163 01 0000 140</t>
  </si>
  <si>
    <t>820 1 16 01163 01 0000 140</t>
  </si>
  <si>
    <t>820 1 16 01183 01 0000 140</t>
  </si>
  <si>
    <t>820 1 16 01193 01 0009 140</t>
  </si>
  <si>
    <t xml:space="preserve">министерство природных ресурсов, экологии и имущественных отношений </t>
  </si>
  <si>
    <t>817 1 16 01203 01 0000 140</t>
  </si>
  <si>
    <t>006 1 16 10032 04 0000 140</t>
  </si>
  <si>
    <t>008 1 16 10032 04 0000 140</t>
  </si>
  <si>
    <t>811 1 16 01203 01 0008 140</t>
  </si>
  <si>
    <t xml:space="preserve"> 1 17 15020 04 0055 150</t>
  </si>
  <si>
    <t>Инициативные платежи, зачисляемые в бюджеты городских округов («Благоустройство дворовой территории по адресу: г. Оренбург, ул. Салмышская, 67/1»)</t>
  </si>
  <si>
    <t>Инициативные платежи, зачисляемые в бюджеты городских округов («Благоустройство площадки для игр по адресу: г. Оренбург, мкр. Ростошинские пруды, ул. Витимская, ул. Чаганская»)</t>
  </si>
  <si>
    <t>112 1 17 15020 04 0055 150</t>
  </si>
  <si>
    <t>1 17 15020 04 0056 150</t>
  </si>
  <si>
    <t>Инициативные платежи, зачисляемые в бюджеты городских округов («Благоустройство придомовой территории по адресу: г. Оренбург, ул. Шевченко, 249/2»)</t>
  </si>
  <si>
    <t>1 17 15020 04 0057 150</t>
  </si>
  <si>
    <t>041 1 17 15020 04 0057 150</t>
  </si>
  <si>
    <t xml:space="preserve"> 1 17 15020 04 0058 150</t>
  </si>
  <si>
    <t>041 1 17 15020 04 0058 150</t>
  </si>
  <si>
    <t>Инициативные платежи, зачисляемые в бюджеты городских округов («Благоустройство придомовой территории (асфальтирование) многоквартирного дома по адресу: г. Оренбург, ул. Челюскинцев, д. 17 В»)</t>
  </si>
  <si>
    <t xml:space="preserve"> 1 17 15020 04 0059 150</t>
  </si>
  <si>
    <t>041  1 17 15020 04 0059 150</t>
  </si>
  <si>
    <t>1 17 15020 04 0060 150</t>
  </si>
  <si>
    <t>041  1 17 15020 04 0060 150</t>
  </si>
  <si>
    <t>Инициативные платежи, зачисляемые в бюджеты городских округов («Благоустройство придомовой территории (асфальтирование, бордюрирование) многоквартирного дома по адресу: г. Оренбург, ул. Челюскинцев, д. 17 Б»)</t>
  </si>
  <si>
    <t>Инициативные платежи, зачисляемые в бюджеты городских округов («Благоустройство придомовой территории (асфальтирование) многоквартирного дома по адресу: г. Оренбург, ул. Советская, 31/Володарского, 13»)</t>
  </si>
  <si>
    <t xml:space="preserve">  1 17 15020 04 0061 150</t>
  </si>
  <si>
    <t>041  1 17 15020 04 0061 150</t>
  </si>
  <si>
    <t>Инициативные платежи, зачисляемые в бюджеты городских округов («Благоустройство территории (ремонт покрытия тротуара) по адресу: г. Оренбург, ул. Донецкая, д. 2»)</t>
  </si>
  <si>
    <t xml:space="preserve">  1 17 15020 04 0062 150</t>
  </si>
  <si>
    <t>041  1 17 15020 04 0062 150</t>
  </si>
  <si>
    <t>Инициативные платежи, зачисляемые в бюджеты городских округов («Ремонт асфальтового покрытия дороги многоквартирного дома по адресу: г. Оренбург, ул. Чкалова, 55»)</t>
  </si>
  <si>
    <t xml:space="preserve">  1 17 15020 04 0063 150</t>
  </si>
  <si>
    <t>041 1 17 15020 04 0063 150</t>
  </si>
  <si>
    <t>Инициативные платежи, зачисляемые в бюджеты городских округов («Ремонт асфальтового покрытия тротуара и входов многоквартирного дома по адресу: г. Оренбург, ул. Чкалова, 55»)</t>
  </si>
  <si>
    <t xml:space="preserve">  1 17 15020 04 0064 150</t>
  </si>
  <si>
    <t>041 1 17 15020 04 0064 150</t>
  </si>
  <si>
    <t>Инициативные платежи, зачисляемые в бюджеты городских округов («Благоустройство дворовой территории многоквартирного дома по адресу: г. Оренбург, ул. Кима, д.8»)</t>
  </si>
  <si>
    <t xml:space="preserve">  1 17 15020 04 0065 150</t>
  </si>
  <si>
    <t>112  1 17 15020 04 0065 150</t>
  </si>
  <si>
    <t>Инициативные платежи, зачисляемые в бюджеты городских округов («Благоустройство придомовой территории многоквартирного дома по адресу: г. Оренбург, ул. Туркестанская, д. 12 Б»)</t>
  </si>
  <si>
    <t xml:space="preserve">  1 17 15020 04 0066 150</t>
  </si>
  <si>
    <t>041  1 17 15020 04 0066 150</t>
  </si>
  <si>
    <t xml:space="preserve">  1 17 15020 04 0067 150</t>
  </si>
  <si>
    <t>041  1 17 15020 04 0067 150</t>
  </si>
  <si>
    <t>Инициативные платежи, зачисляемые в бюджеты городских округов («Благоустройство придомовой территории многоквартирного дома по адресу: г. Оренбург, ул. Чкалова, д.25»)</t>
  </si>
  <si>
    <t xml:space="preserve"> 1 17 15020 04 0068 150</t>
  </si>
  <si>
    <t>041  1 17 15020 04 0068 150</t>
  </si>
  <si>
    <t>Инициативные платежи, зачисляемые в бюджеты городских округов («Благоустройство дворовой территории МКД по адресу: г. Оренбург, ул. Чкалова, д. 28»)</t>
  </si>
  <si>
    <t>1 17 15020 04 0069 150</t>
  </si>
  <si>
    <t>112 1 17 15020 04 0069 150</t>
  </si>
  <si>
    <t>Инициативные платежи, зачисляемые в бюджеты городских округов («Благоустройство дворовой территории МКД по адресу: г. Оренбург, ул. Чкалова, д. 16/1»)</t>
  </si>
  <si>
    <t>1 17 15020 04 0070 150</t>
  </si>
  <si>
    <t>112 1 17 15020 04 0070 150</t>
  </si>
  <si>
    <t>Инициативные платежи, зачисляемые в бюджеты городских округов («Благоустройство дворовой территории МКД по адресу: г. Оренбург, ул. Туркестанская, д. 13 а»)</t>
  </si>
  <si>
    <t>1 17 15020 04 0071 150</t>
  </si>
  <si>
    <t>112 1 17 15020 04 0071 150</t>
  </si>
  <si>
    <t>Инициативные платежи, зачисляемые в бюджеты городских округов («Благоустройство дворовой территории МКД по адресу: г. Оренбург, ул. Чкалова, д. 14»)</t>
  </si>
  <si>
    <t xml:space="preserve"> 1 17 15020 04 0072 150</t>
  </si>
  <si>
    <t>112 1 17 15020 04 0072 150</t>
  </si>
  <si>
    <t>Инициативные платежи, зачисляемые в бюджеты городских округов («Благоустройство дворовой территории МКД по адресу: г. Оренбург, ул. Чкалова, д. 3/3»)</t>
  </si>
  <si>
    <t xml:space="preserve"> 1 17 15020 04 0073 150</t>
  </si>
  <si>
    <t>112 1 17 15020 04 0073 150</t>
  </si>
  <si>
    <t>Инициативные платежи, зачисляемые в бюджеты городских округов («Благоустройство территории многоквартирного дома, ремонт асфальтобетонного покрытия МКД по адресу: г. Оренбург, ул.Туркестанская, д. 3»)</t>
  </si>
  <si>
    <t>1 17 15020 04 0074 150</t>
  </si>
  <si>
    <t>041 1 17 15020 04 0074 150</t>
  </si>
  <si>
    <t>Инициативные платежи, зачисляемые в бюджеты городских округов («Благоустройство дворовой территории (асфальтовое покрытие двора многоквартирного дома) по адресу: г. Оренбург, проспект Гагарина 2 «Ж»)</t>
  </si>
  <si>
    <t>1 17 15020 04 0075 150</t>
  </si>
  <si>
    <t>041 1 17 15020 04 0075 150</t>
  </si>
  <si>
    <t>Инициативные платежи, зачисляемые в бюджеты городских округов («Благоустройство территории (асфальтовое покрытие проезжей части) по адресу: г. Оренбург, ул. Терешковой, 10/2»)</t>
  </si>
  <si>
    <t>041 1 17 15020 04 0076 150</t>
  </si>
  <si>
    <t xml:space="preserve"> 1 17 15020 04 0076 150</t>
  </si>
  <si>
    <t>Инициативные платежи, зачисляемые в бюджеты городских округов («Благоустройство и озеленение территории, расположенной по адресу: г. Оренбург, территория между домами по ул. Березка д. 2/2 и д.2/5»)</t>
  </si>
  <si>
    <t xml:space="preserve"> 1 17 15020 04 0077 150</t>
  </si>
  <si>
    <t>112 1 17 15020 04 0077 150</t>
  </si>
  <si>
    <t>Инициативные платежи, зачисляемые в бюджеты городских округов («Благоустройство дворовой территории (ремонт асфальтового покрытия) по адресу: г. Оренбург, ул. 60 лет Октября, 25А»)</t>
  </si>
  <si>
    <t>1 17 15020 04 0078 150</t>
  </si>
  <si>
    <t>041 1 17 15020 04 0078 150</t>
  </si>
  <si>
    <t xml:space="preserve">Инициативные платежи, зачисляемые в бюджеты городских округов («Благоустройство территории по адресу: г. Оренбург, ул. Транспортная, д. 1/1»)
</t>
  </si>
  <si>
    <t>1 17 15020 04 0079 150</t>
  </si>
  <si>
    <t>112 1 17 15020 04 0079 150</t>
  </si>
  <si>
    <t>009 1 17 15020 04 0056 150</t>
  </si>
  <si>
    <t>на содержание муниципального имущества</t>
  </si>
  <si>
    <t>на создание объектов транспортной инфраструктуры в целях реализации инфраструктурных проектов</t>
  </si>
  <si>
    <t xml:space="preserve"> на создание объектов инфраструктуры в целях реализации проектов по развитию территорий, расположенных в границах населенных пунктов, предусматривающих строительство жилья </t>
  </si>
  <si>
    <t xml:space="preserve"> на софинансирование капитальных вложений в объекты муниципальной собственности</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</si>
  <si>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</si>
  <si>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</si>
  <si>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</si>
  <si>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</si>
  <si>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</si>
  <si>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</si>
  <si>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</si>
  <si>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t>
  </si>
  <si>
    <t xml:space="preserve">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</si>
  <si>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</si>
  <si>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</si>
  <si>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</si>
  <si>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</si>
  <si>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</si>
  <si>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</si>
  <si>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Субсидии бюджетам на государственную поддержку организаций, входящих в систему спортивной подготовки</t>
  </si>
  <si>
    <t>Субсидии бюджетам городских округов на государственную поддержку организаций, входящих в систему спортивной подготовки</t>
  </si>
  <si>
    <t>на государственную поддержку организаций, входящих в систему спортивной подготовки</t>
  </si>
  <si>
    <t>Субсидии бюджетам на техническое оснащение региональных и муниципальных музеев</t>
  </si>
  <si>
    <t>Субсидии бюджетам городских округов на техническое оснащение региональных и муниципальных музеев</t>
  </si>
  <si>
    <t>Субсидии бюджетам на реконструкцию и капитальный ремонт региональных и муниципальных музеев</t>
  </si>
  <si>
    <t>Субсидии бюджетам городских округов на реконструкцию и капитальный ремонт региональных и муниципальных музеев</t>
  </si>
  <si>
    <t>Субсидии бюджетам на софинансирование закупки и монтажа оборудования для создания "умных" спортивных площадок</t>
  </si>
  <si>
    <t>Субсидии бюджетам городских округов на софинансирование закупки и монтажа оборудования для создания "умных" спортивных площадок</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</si>
  <si>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налагаемые мировыми судьями, комиссиями по делам несовершеннолетних и защите их прав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</si>
  <si>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несвоевременное внесение платы в рамках договора за предоставление права на установку и эксплуатацию рекламных конструкций)</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</si>
  <si>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</si>
  <si>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Инициативные платежи, зачисляемые в бюджеты городских округов («Благоустройство территории многоквартирного дома по адресу: г. Оренбург, ул. Кима, д.6»)</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</si>
  <si>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</si>
  <si>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</si>
  <si>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</si>
  <si>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</si>
  <si>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</si>
  <si>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территории многоквартирного дома по адресу: г. Оренбург, пр. Гагарина, 29/2»)</t>
  </si>
  <si>
    <t>008 1 17 15020 04 1715 150</t>
  </si>
  <si>
    <t>Инициативные платежи, зачисляемые в бюджеты городских округов («Благоустройство площадки для проведения культурно-массовых мероприятий в п. Троицкий г. Оренбурга»)</t>
  </si>
  <si>
    <t>1 17 15020 04 1715 150</t>
  </si>
  <si>
    <t>Инициативные платежи, зачисляемые в бюджеты городских округов («Капитальный ремонт летней эстрады и обустройство навеса над зоной зрителей в с. Пруды, Промышленного района, г. Оренбурга»)</t>
  </si>
  <si>
    <t>008 1 17 15020 04 1716 150</t>
  </si>
  <si>
    <t xml:space="preserve"> 1 17 15020 04 1716 150</t>
  </si>
  <si>
    <t>Инициативные платежи, зачисляемые в бюджеты городских округов («Благоустройство аллеи памяти с. Краснохолм»)</t>
  </si>
  <si>
    <t>008 1 17 15020 04 1717 150</t>
  </si>
  <si>
    <t xml:space="preserve"> 1 17 15020 04 1717 150</t>
  </si>
  <si>
    <t>Инициативные платежи, зачисляемые в бюджеты городских округов («Благоустройство и асфальтирование площади перед Домом культуры "Радуга" и мемориалом Воинам Великой Отечественной войны в п.Бердянка»)</t>
  </si>
  <si>
    <t>009 1 17 15020 04 1718 150</t>
  </si>
  <si>
    <t>Инициативные платежи, зачисляемые в бюджеты городских округов («Приобретение ограждения кладбища в поселке Нижнесакмарском Центрального района города Оренбурга»)</t>
  </si>
  <si>
    <t>009 1 17 15020 04 1719 150</t>
  </si>
  <si>
    <t>Инициативные платежи, зачисляемые в бюджеты городских округов («Капитальный ремонт автомобильной дороги общего пользования города Оренбурга поселка Красный Партизан  пересечения  улицы Центральной и улицы Западной 1 этап»)</t>
  </si>
  <si>
    <t>041 1 17 15020 04 1720 150</t>
  </si>
  <si>
    <t>Инициативные платежи, зачисляемые в бюджеты городских округов («Устройство уличного освещения в селе Городище по ул. Октябрьской»)</t>
  </si>
  <si>
    <t xml:space="preserve"> 1 17 15020 04 1721 150</t>
  </si>
  <si>
    <t>041 1 17 15020 04 1721 150</t>
  </si>
  <si>
    <t xml:space="preserve"> 1 17 15020 04 1719 150</t>
  </si>
  <si>
    <t xml:space="preserve"> 1 17 15020 04 1718 150</t>
  </si>
  <si>
    <t xml:space="preserve"> 1 17 15020 04 1720 150</t>
  </si>
  <si>
    <t>ЦСР</t>
  </si>
  <si>
    <t>17 1 И8 А4474</t>
  </si>
  <si>
    <t>15 4 02 98050</t>
  </si>
  <si>
    <t>23 4 01 98050</t>
  </si>
  <si>
    <t>23 4 07 9Д860</t>
  </si>
  <si>
    <t>23 4 06 67484</t>
  </si>
  <si>
    <t>03 4 07 R4970</t>
  </si>
  <si>
    <t>17 4 01 9Д840 17 1 И8 А4473</t>
  </si>
  <si>
    <t>14 4 07 81520</t>
  </si>
  <si>
    <t>11 5 Q3 R5170</t>
  </si>
  <si>
    <t>02 4 03 R3040</t>
  </si>
  <si>
    <t>02 1 Ю6 51790</t>
  </si>
  <si>
    <t>22 5 Q5 81700</t>
  </si>
  <si>
    <t>26 1И4 55550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</si>
  <si>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</si>
  <si>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</si>
  <si>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управление культуры админисирации города Оренбурга</t>
  </si>
  <si>
    <t>11 5 Q3 R4670</t>
  </si>
  <si>
    <t>2 02 25467 04 0000 150</t>
  </si>
  <si>
    <t>062 2 02 25467 04 0000 150</t>
  </si>
  <si>
    <t>2 02 25467 00 0000 150</t>
  </si>
  <si>
    <t>23 4 06 67483</t>
  </si>
  <si>
    <t>17 4 02 81650</t>
  </si>
  <si>
    <t>18 4 06 81230</t>
  </si>
  <si>
    <t>02 4 04 81680</t>
  </si>
  <si>
    <t>02 4 03 81370</t>
  </si>
  <si>
    <t>11 1 Я5 55190</t>
  </si>
  <si>
    <t>на поддержку отрасли культуры</t>
  </si>
  <si>
    <t>11 4 03 R5190</t>
  </si>
  <si>
    <t>21 4 06 81610</t>
  </si>
  <si>
    <t>21 1 Ю4 81600</t>
  </si>
  <si>
    <t>02 4 07 А4940</t>
  </si>
  <si>
    <t>02 4 07 R4940</t>
  </si>
  <si>
    <t xml:space="preserve">на реализацию мероприятий по модернизации школьных систем образования, источником финансового обеспечения которых являются исключительно средства областного бюджета </t>
  </si>
  <si>
    <t>02 1 Ю4 А7500</t>
  </si>
  <si>
    <t>02 1 Ю4 57500</t>
  </si>
  <si>
    <t xml:space="preserve">на реализацию мероприятий по модернизации объектов инфраструктуры, предназначенных для отдыха и оздоровления детей </t>
  </si>
  <si>
    <t>02 4 07 81910</t>
  </si>
  <si>
    <t>02 4 02 81440</t>
  </si>
  <si>
    <t>02 4 03 81450</t>
  </si>
  <si>
    <t xml:space="preserve">на проведение капитального ремонта и обновление материально-технической базы для занятий физической культурой и спортом в общеобразовательных организациях, расположенных в сельской местности и городах с численностью населения до 250 тысяч человек </t>
  </si>
  <si>
    <t>02 4 03 81890</t>
  </si>
  <si>
    <t>на софинансирование капитальных вложений в объекты муниципальной собственности на адресное строительство школ в отдельных населенных пунктах с объективно выявленной потребностью инфраструктуры (зданий) школ</t>
  </si>
  <si>
    <t>02 1 Ю4 A0490</t>
  </si>
  <si>
    <t>на софинансирование капитальных вложений в объекты муниципальной собственности на cоздание новых мест в общеобразовательных организациях в связи с ростом числа обучающихся, вызванным демографическим фактором</t>
  </si>
  <si>
    <t>02 2 01 А3050</t>
  </si>
  <si>
    <t>02 2 01 R3050</t>
  </si>
  <si>
    <t>Субсидии бюджетам на адресное строительство школ в отдельных населенных пунктах с объективно выявленной потребностью инфраструктуры (зданий) школ</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</si>
  <si>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</si>
  <si>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 xml:space="preserve">2 02 25049 00 0000 150
</t>
  </si>
  <si>
    <t xml:space="preserve">2 02 25049 04 0000 150
</t>
  </si>
  <si>
    <t>041 2 02 25049 04 0000 150</t>
  </si>
  <si>
    <t>02 1 Ю4 50490</t>
  </si>
  <si>
    <t>22 4 02 80950</t>
  </si>
  <si>
    <t>20 4 03 51200</t>
  </si>
  <si>
    <t>20 4 03 59320</t>
  </si>
  <si>
    <t>03 4 06 80530</t>
  </si>
  <si>
    <t>03 4 01 80500</t>
  </si>
  <si>
    <t>03 4 03 Д0820</t>
  </si>
  <si>
    <t>03 4 03 R0820</t>
  </si>
  <si>
    <t>18 4 05 80870</t>
  </si>
  <si>
    <t>18 4 05 81160</t>
  </si>
  <si>
    <t>05 4 03 80420</t>
  </si>
  <si>
    <t>17 4 02 80960</t>
  </si>
  <si>
    <t>02 4 02 80980 02 4 03 80980</t>
  </si>
  <si>
    <t>02 4 02 80260</t>
  </si>
  <si>
    <t>02 4 02 80640</t>
  </si>
  <si>
    <t>02 4 03 80270</t>
  </si>
  <si>
    <t>02 4 02 80190</t>
  </si>
  <si>
    <t>02 4 04 88100</t>
  </si>
  <si>
    <t>021 Ю6 53030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</si>
  <si>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</si>
  <si>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</si>
  <si>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t>
  </si>
  <si>
    <t>02 1 Ю6 50500</t>
  </si>
  <si>
    <t>039 2 02 45050 04 0000 150</t>
  </si>
  <si>
    <t xml:space="preserve">2 02 45050 04 0000 150
</t>
  </si>
  <si>
    <t xml:space="preserve">2 02 45050 00 0000 150
</t>
  </si>
  <si>
    <t xml:space="preserve"> 1 16 01143 01 0005 140</t>
  </si>
  <si>
    <t>817 1 16 01203 01 9000 140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</si>
  <si>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</si>
  <si>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006 2 02 20077 04 0000 150</t>
  </si>
  <si>
    <t xml:space="preserve">на реализацию мероприятий по переселению граждан из многоквартирных домов, признанных аварийными после 1 января 2022 года, находящихся под угрозой обрушения </t>
  </si>
  <si>
    <t xml:space="preserve">на софинансировние капитальных вложений в объекты муниципальной собсвенности на создание новых мест в общеобразовательных организациях в связи с ростом числа обучающихся, вызванным демографическим фактором </t>
  </si>
  <si>
    <t>адресное строительство школ в отдельных населенных пунктах с объективно выявленной потребностью инфраструктуры (зданий) школ</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</si>
  <si>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</si>
  <si>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</si>
  <si>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 xml:space="preserve"> 1 01 02023 01 0000 110</t>
  </si>
  <si>
    <t>1 01 02023 01 1000 110</t>
  </si>
  <si>
    <t>182 1 01 02023 01 1000 110</t>
  </si>
  <si>
    <t xml:space="preserve"> 1 01 02024 01 0000 110</t>
  </si>
  <si>
    <t>1 01 02024 01 1000 110</t>
  </si>
  <si>
    <t>182 1 01 02024 01 1000 110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</si>
  <si>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</si>
  <si>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</si>
  <si>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</si>
  <si>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</si>
  <si>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 xml:space="preserve">1 01 02180 01 0000 110
</t>
  </si>
  <si>
    <t xml:space="preserve">1 01 02180 01 1000 110
</t>
  </si>
  <si>
    <t xml:space="preserve">182 1 01 02180 01 1000 110
</t>
  </si>
  <si>
    <t>Налог на доходы физических лиц в части суммы налога, относящейся к налоговой базе, указанной в пункте 6 2 статьи 210 Налогового кодекса Российской Федерации, не превышающей 5 миллионов рублей</t>
  </si>
  <si>
    <t>Налог на доходы физических лиц в части суммы налога, относящейся к налоговой базе, указанной в пункте 6 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</si>
  <si>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 xml:space="preserve">1 01 02210 01 0000 110
</t>
  </si>
  <si>
    <t xml:space="preserve">1 01 02210 01 1000 110
</t>
  </si>
  <si>
    <t xml:space="preserve">182 1 01 02210 01 1000 110
</t>
  </si>
  <si>
    <t>Налог на доходы физических лиц в части суммы налога, превышающей 650 тысяч рублей, относящейся к налоговой базе, указанной в пункте 6 2 статьи 210 Налогового кодекса Российской Федерации,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</si>
  <si>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 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</si>
  <si>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 xml:space="preserve">1 01 02230 01 0000 110
</t>
  </si>
  <si>
    <t xml:space="preserve">1 01 02230 01 1000 110
</t>
  </si>
  <si>
    <t xml:space="preserve">182 1 01 02230 01 1000 110
</t>
  </si>
  <si>
    <t>Налог, взимаемый в связи с применением специального налогового режима "Автоматизированная упрощенная система налогообложения"</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</si>
  <si>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</si>
  <si>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 xml:space="preserve"> 1 05 07000 01 0000 110</t>
  </si>
  <si>
    <t xml:space="preserve"> 1 05 07000 01 1000 110</t>
  </si>
  <si>
    <t>182 1 05 07000 01 1000 110</t>
  </si>
  <si>
    <t>на обеспечение выплат по судебным решениям собственникам жилых и нежилых помещений, расположенных  в многоквартирном доме по адресу: Оренбург ул. Советская д.1</t>
  </si>
  <si>
    <t>112 2 02 15002 04 0000 150</t>
  </si>
  <si>
    <t>на проведение капитального ремонта общего имущества многоквартирных домов, поврежденных в результате ЧС, сложившейся на территории Оренбургской области в связи с прохождением весеннего паводка в 2024 году</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</si>
  <si>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</si>
  <si>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</si>
  <si>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182 1 01 02 050 01 1000 110</t>
  </si>
  <si>
    <t>1 01 02 050 01 1000 110</t>
  </si>
  <si>
    <t>1 01 02 050 01 0000 110</t>
  </si>
  <si>
    <t>1 14 13000 00 0000 000</t>
  </si>
  <si>
    <t>006 1 14 13040 04 0000 410</t>
  </si>
  <si>
    <t>Доходы от приватизации имущества, находящегося в государственной и муниципальной собственности</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</si>
  <si>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</si>
  <si>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1 14 13040 04 0000 410</t>
  </si>
  <si>
    <t>1 14 03000 00 0000 410</t>
  </si>
  <si>
    <t>1 14 03040 04 0000 410</t>
  </si>
  <si>
    <t>006 1 14 03040 04 0000 410</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</si>
  <si>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</si>
  <si>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</si>
  <si>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r>
      <t xml:space="preserve">от </t>
    </r>
    <r>
      <rPr>
        <u/>
        <sz val="16"/>
        <rFont val="Times New Roman"/>
        <family val="1"/>
        <charset val="204"/>
      </rPr>
      <t xml:space="preserve">09.10.2025 </t>
    </r>
    <r>
      <rPr>
        <sz val="16"/>
        <rFont val="Times New Roman"/>
        <family val="1"/>
        <charset val="204"/>
      </rPr>
      <t xml:space="preserve">№ </t>
    </r>
    <r>
      <rPr>
        <u/>
        <sz val="16"/>
        <rFont val="Times New Roman"/>
        <family val="1"/>
        <charset val="204"/>
      </rPr>
      <t>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</si>
</sst>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0.0"/>
  </numFmts>
  <fonts count="40" x14ac:knownFonts="1">
    <font>
      <sz val="14"/>
      <color theme="1"/>
      <name val="Times New Roman"/>
      <family val="2"/>
      <charset val="204"/>
    </font>
    <font>
      <sz val="14"/>
      <name val="Times New Roman"/>
      <family val="1"/>
      <charset val="204"/>
    </font>
    <font>
      <sz val="12"/>
      <name val="Times New Roman"/>
      <family val="1"/>
      <charset val="204"/>
    </font>
    <font>
      <sz val="16"/>
      <name val="Times New Roman"/>
      <family val="1"/>
      <charset val="204"/>
    </font>
    <font>
      <sz val="14"/>
      <name val="Arial"/>
      <family val="2"/>
      <charset val="204"/>
    </font>
    <font>
      <sz val="8"/>
      <color theme="1"/>
      <name val="Calibri"/>
      <family val="2"/>
      <charset val="204"/>
      <scheme val="minor"/>
    </font>
    <font>
      <b/>
      <sz val="14"/>
      <color theme="5" tint="-0.249977111117893"/>
      <name val="Times New Roman"/>
      <family val="1"/>
      <charset val="204"/>
    </font>
    <font>
      <b/>
      <sz val="12"/>
      <color theme="5" tint="-0.249977111117893"/>
      <name val="Times New Roman"/>
      <family val="1"/>
      <charset val="204"/>
    </font>
    <font>
      <sz val="14"/>
      <color theme="5" tint="-0.249977111117893"/>
      <name val="Times New Roman"/>
      <family val="1"/>
      <charset val="204"/>
    </font>
    <font>
      <i/>
      <sz val="14"/>
      <color rgb="FFC00000"/>
      <name val="Times New Roman"/>
      <family val="1"/>
      <charset val="204"/>
    </font>
    <font>
      <sz val="12"/>
      <color rgb="FFC00000"/>
      <name val="Times New Roman"/>
      <family val="1"/>
      <charset val="204"/>
    </font>
    <font>
      <i/>
      <sz val="14"/>
      <color theme="9" tint="-0.499984740745262"/>
      <name val="Times New Roman"/>
      <family val="1"/>
      <charset val="204"/>
    </font>
    <font>
      <sz val="12"/>
      <color theme="9" tint="-0.499984740745262"/>
      <name val="Times New Roman"/>
      <family val="1"/>
      <charset val="204"/>
    </font>
    <font>
      <sz val="12"/>
      <color theme="5" tint="-0.249977111117893"/>
      <name val="Times New Roman"/>
      <family val="1"/>
      <charset val="204"/>
    </font>
    <font>
      <i/>
      <sz val="14"/>
      <color theme="5" tint="-0.249977111117893"/>
      <name val="Times New Roman"/>
      <family val="1"/>
      <charset val="204"/>
    </font>
    <font>
      <sz val="14"/>
      <color theme="9" tint="-0.499984740745262"/>
      <name val="Times New Roman"/>
      <family val="1"/>
      <charset val="204"/>
    </font>
    <font>
      <sz val="14"/>
      <color rgb="FF0070C0"/>
      <name val="Times New Roman"/>
      <family val="1"/>
      <charset val="204"/>
    </font>
    <font>
      <i/>
      <sz val="14"/>
      <color theme="8" tint="-0.249977111117893"/>
      <name val="Times New Roman"/>
      <family val="1"/>
      <charset val="204"/>
    </font>
    <font>
      <sz val="12"/>
      <color theme="8" tint="-0.249977111117893"/>
      <name val="Times New Roman"/>
      <family val="1"/>
      <charset val="204"/>
    </font>
    <font>
      <i/>
      <sz val="14"/>
      <color rgb="FF0070C0"/>
      <name val="Times New Roman"/>
      <family val="1"/>
      <charset val="204"/>
    </font>
    <font>
      <i/>
      <sz val="14"/>
      <name val="Times New Roman"/>
      <family val="1"/>
      <charset val="204"/>
    </font>
    <font>
      <sz val="12"/>
      <color theme="1"/>
      <name val="Times New Roman"/>
      <family val="1"/>
      <charset val="204"/>
    </font>
    <font>
      <sz val="14"/>
      <color indexed="8"/>
      <name val="Times New Roman"/>
      <family val="1"/>
      <charset val="204"/>
    </font>
    <font>
      <sz val="12"/>
      <color indexed="8"/>
      <name val="Times New Roman"/>
      <family val="1"/>
      <charset val="204"/>
    </font>
    <font>
      <sz val="12"/>
      <color rgb="FF0070C0"/>
      <name val="Times New Roman"/>
      <family val="1"/>
      <charset val="204"/>
    </font>
    <font>
      <sz val="14"/>
      <color theme="8" tint="-0.249977111117893"/>
      <name val="Times New Roman"/>
      <family val="1"/>
      <charset val="204"/>
    </font>
    <font>
      <sz val="14"/>
      <color theme="1"/>
      <name val="Times New Roman"/>
      <family val="1"/>
      <charset val="204"/>
    </font>
    <font>
      <i/>
      <sz val="12"/>
      <color rgb="FF0070C0"/>
      <name val="Times New Roman"/>
      <family val="1"/>
      <charset val="204"/>
    </font>
    <font>
      <i/>
      <sz val="14"/>
      <color rgb="FFFF0000"/>
      <name val="Times New Roman"/>
      <family val="1"/>
      <charset val="204"/>
    </font>
    <font>
      <sz val="14"/>
      <color rgb="FF22272F"/>
      <name val="Times New Roman"/>
      <family val="1"/>
      <charset val="204"/>
    </font>
    <font>
      <i/>
      <sz val="14"/>
      <color theme="1"/>
      <name val="Times New Roman"/>
      <family val="1"/>
      <charset val="204"/>
    </font>
    <font>
      <i/>
      <sz val="12"/>
      <color theme="9" tint="-0.499984740745262"/>
      <name val="Times New Roman"/>
      <family val="1"/>
      <charset val="204"/>
    </font>
    <font>
      <sz val="14"/>
      <color rgb="FFC00000"/>
      <name val="Times New Roman"/>
      <family val="1"/>
      <charset val="204"/>
    </font>
    <font>
      <sz val="14"/>
      <color rgb="FFFF0000"/>
      <name val="Times New Roman"/>
      <family val="1"/>
      <charset val="204"/>
    </font>
    <font>
      <i/>
      <sz val="14"/>
      <color theme="3" tint="0.39997558519241921"/>
      <name val="Times New Roman"/>
      <family val="1"/>
      <charset val="204"/>
    </font>
    <font>
      <i/>
      <sz val="12"/>
      <color theme="3" tint="0.39997558519241921"/>
      <name val="Times New Roman"/>
      <family val="1"/>
      <charset val="204"/>
    </font>
    <font>
      <sz val="14"/>
      <color theme="3" tint="0.39997558519241921"/>
      <name val="Times New Roman"/>
      <family val="1"/>
      <charset val="204"/>
    </font>
    <font>
      <u/>
      <sz val="14"/>
      <color theme="10"/>
      <name val="Times New Roman"/>
      <family val="2"/>
      <charset val="204"/>
    </font>
    <font>
      <sz val="14"/>
      <name val="Times New Roman"/>
      <family val="2"/>
      <charset val="204"/>
    </font>
    <font>
      <u/>
      <sz val="16"/>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s>
  <cellStyleXfs count="3">
    <xf numFmtId="0" fontId="0" fillId="0" borderId="0"/>
    <xf numFmtId="0" fontId="5" fillId="0" borderId="0"/>
    <xf numFmtId="0" fontId="37" fillId="0" borderId="0" applyNumberFormat="0" applyFill="0" applyBorder="0" applyAlignment="0" applyProtection="0"/>
  </cellStyleXfs>
  <cellXfs count="178">
    <xf numFmtId="0" fontId="0" fillId="0" borderId="0" xfId="0"/>
    <xf numFmtId="0" fontId="1" fillId="0" borderId="0"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justify" vertical="center"/>
    </xf>
    <xf numFmtId="0" fontId="1" fillId="0" borderId="0" xfId="0" applyFont="1" applyFill="1" applyAlignment="1">
      <alignment horizontal="justify" vertical="center"/>
    </xf>
    <xf numFmtId="0" fontId="1" fillId="0" borderId="2" xfId="1" applyFont="1" applyFill="1" applyBorder="1" applyAlignment="1">
      <alignment horizontal="center" vertical="center" wrapText="1"/>
    </xf>
    <xf numFmtId="0" fontId="2" fillId="0" borderId="2"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0" xfId="0" applyFont="1" applyFill="1" applyAlignment="1">
      <alignment horizontal="center" vertical="center"/>
    </xf>
    <xf numFmtId="0" fontId="2" fillId="0" borderId="2" xfId="1" applyFont="1" applyFill="1" applyBorder="1" applyAlignment="1">
      <alignment horizontal="center" vertical="center" wrapText="1"/>
    </xf>
    <xf numFmtId="0" fontId="1" fillId="0" borderId="2" xfId="0" applyFont="1" applyFill="1" applyBorder="1" applyAlignment="1">
      <alignment horizontal="justify" vertical="center" wrapText="1"/>
    </xf>
    <xf numFmtId="4" fontId="1" fillId="0" borderId="2" xfId="0" applyNumberFormat="1" applyFont="1" applyFill="1" applyBorder="1" applyAlignment="1">
      <alignment horizontal="right" vertical="center" wrapText="1"/>
    </xf>
    <xf numFmtId="0" fontId="6" fillId="2" borderId="2" xfId="0" applyFont="1" applyFill="1" applyBorder="1" applyAlignment="1">
      <alignment horizontal="justify" vertical="center" wrapText="1"/>
    </xf>
    <xf numFmtId="0" fontId="7" fillId="2" borderId="2" xfId="0" applyFont="1" applyFill="1" applyBorder="1" applyAlignment="1">
      <alignment horizontal="center" vertical="center" wrapText="1"/>
    </xf>
    <xf numFmtId="4" fontId="6" fillId="2" borderId="2" xfId="0" applyNumberFormat="1" applyFont="1" applyFill="1" applyBorder="1" applyAlignment="1">
      <alignment horizontal="right" vertical="center" wrapText="1"/>
    </xf>
    <xf numFmtId="0" fontId="8" fillId="0" borderId="0" xfId="0" applyFont="1" applyFill="1" applyAlignment="1">
      <alignment horizontal="justify" vertical="center"/>
    </xf>
    <xf numFmtId="0" fontId="9"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4" fontId="9" fillId="0" borderId="2" xfId="0" applyNumberFormat="1" applyFont="1" applyFill="1" applyBorder="1" applyAlignment="1">
      <alignment horizontal="right" vertical="center" wrapText="1"/>
    </xf>
    <xf numFmtId="0" fontId="9" fillId="0" borderId="0" xfId="0" applyFont="1" applyFill="1" applyAlignment="1">
      <alignment horizontal="justify" vertical="center"/>
    </xf>
    <xf numFmtId="0" fontId="11" fillId="0" borderId="2" xfId="0"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1" fillId="0" borderId="0" xfId="0" applyFont="1" applyFill="1" applyAlignment="1">
      <alignment horizontal="justify" vertical="center"/>
    </xf>
    <xf numFmtId="0" fontId="8" fillId="2" borderId="2" xfId="0" applyFont="1" applyFill="1" applyBorder="1" applyAlignment="1">
      <alignment horizontal="justify" vertical="center" wrapText="1"/>
    </xf>
    <xf numFmtId="0" fontId="13" fillId="2" borderId="2" xfId="0" applyFont="1" applyFill="1" applyBorder="1" applyAlignment="1">
      <alignment horizontal="center" vertical="center" wrapText="1"/>
    </xf>
    <xf numFmtId="4" fontId="8" fillId="2" borderId="2" xfId="0" applyNumberFormat="1" applyFont="1" applyFill="1" applyBorder="1" applyAlignment="1">
      <alignment horizontal="right" vertical="center" wrapText="1"/>
    </xf>
    <xf numFmtId="0" fontId="14" fillId="0" borderId="0" xfId="0" applyFont="1" applyFill="1" applyAlignment="1">
      <alignment horizontal="justify" vertical="center"/>
    </xf>
    <xf numFmtId="4" fontId="11" fillId="0" borderId="2" xfId="0" applyNumberFormat="1" applyFont="1" applyFill="1" applyBorder="1" applyAlignment="1">
      <alignment horizontal="right" vertical="center" wrapText="1"/>
    </xf>
    <xf numFmtId="0" fontId="15" fillId="0" borderId="0" xfId="0" applyFont="1" applyFill="1" applyAlignment="1">
      <alignment horizontal="justify" vertical="center"/>
    </xf>
    <xf numFmtId="0" fontId="16" fillId="0" borderId="0" xfId="0" applyFont="1" applyFill="1" applyAlignment="1">
      <alignment horizontal="justify" vertical="center"/>
    </xf>
    <xf numFmtId="0" fontId="17" fillId="0" borderId="0" xfId="0" applyFont="1" applyFill="1" applyAlignment="1">
      <alignment horizontal="justify" vertical="center"/>
    </xf>
    <xf numFmtId="0" fontId="19" fillId="0" borderId="0" xfId="0" applyFont="1" applyFill="1" applyAlignment="1">
      <alignment horizontal="justify" vertical="center"/>
    </xf>
    <xf numFmtId="0" fontId="20" fillId="0" borderId="0" xfId="0" applyFont="1" applyFill="1" applyAlignment="1">
      <alignment horizontal="justify" vertical="center"/>
    </xf>
    <xf numFmtId="165" fontId="1" fillId="3" borderId="2" xfId="0" applyNumberFormat="1" applyFont="1" applyFill="1" applyBorder="1" applyAlignment="1">
      <alignment horizontal="right" vertical="center" wrapText="1"/>
    </xf>
    <xf numFmtId="0" fontId="25" fillId="0" borderId="0" xfId="0" applyFont="1" applyFill="1" applyAlignment="1">
      <alignment horizontal="justify" vertical="center"/>
    </xf>
    <xf numFmtId="0" fontId="2" fillId="0" borderId="0" xfId="0" applyFont="1" applyFill="1" applyAlignment="1">
      <alignment horizontal="center" vertical="center"/>
    </xf>
    <xf numFmtId="164" fontId="1" fillId="0" borderId="0" xfId="0" applyNumberFormat="1" applyFont="1" applyFill="1" applyAlignment="1">
      <alignment horizontal="justify" vertical="center"/>
    </xf>
    <xf numFmtId="3" fontId="1" fillId="0" borderId="0" xfId="0" applyNumberFormat="1" applyFont="1" applyFill="1" applyAlignment="1">
      <alignment horizontal="right" vertical="center"/>
    </xf>
    <xf numFmtId="0" fontId="26" fillId="0" borderId="2" xfId="0" applyFont="1" applyFill="1" applyBorder="1" applyAlignment="1">
      <alignment horizontal="justify" vertical="center" wrapText="1"/>
    </xf>
    <xf numFmtId="0" fontId="21" fillId="0" borderId="2" xfId="0" applyFont="1" applyFill="1" applyBorder="1" applyAlignment="1">
      <alignment horizontal="center" vertical="center" wrapText="1"/>
    </xf>
    <xf numFmtId="0" fontId="26" fillId="3" borderId="2" xfId="0" applyFont="1" applyFill="1" applyBorder="1" applyAlignment="1">
      <alignment horizontal="justify" vertical="center" wrapText="1"/>
    </xf>
    <xf numFmtId="0" fontId="21" fillId="3" borderId="2" xfId="0" applyFont="1" applyFill="1" applyBorder="1" applyAlignment="1">
      <alignment horizontal="center" vertical="center" wrapText="1"/>
    </xf>
    <xf numFmtId="4" fontId="26" fillId="3" borderId="2" xfId="0" applyNumberFormat="1" applyFont="1" applyFill="1" applyBorder="1" applyAlignment="1">
      <alignment vertical="center" wrapText="1"/>
    </xf>
    <xf numFmtId="0" fontId="20" fillId="3" borderId="0" xfId="0" applyFont="1" applyFill="1" applyAlignment="1">
      <alignment horizontal="justify" vertical="center"/>
    </xf>
    <xf numFmtId="0" fontId="2" fillId="3" borderId="2" xfId="0" applyFont="1" applyFill="1" applyBorder="1" applyAlignment="1">
      <alignment horizontal="center" vertical="center" wrapText="1"/>
    </xf>
    <xf numFmtId="0" fontId="19" fillId="3" borderId="2" xfId="0" applyFont="1" applyFill="1" applyBorder="1" applyAlignment="1">
      <alignment horizontal="justify" vertical="center" wrapText="1"/>
    </xf>
    <xf numFmtId="0" fontId="27" fillId="3" borderId="2" xfId="0" applyFont="1" applyFill="1" applyBorder="1" applyAlignment="1">
      <alignment horizontal="center" vertical="center" wrapText="1"/>
    </xf>
    <xf numFmtId="4" fontId="16" fillId="3" borderId="2" xfId="0" applyNumberFormat="1" applyFont="1" applyFill="1" applyBorder="1" applyAlignment="1">
      <alignment vertical="center" wrapText="1"/>
    </xf>
    <xf numFmtId="0" fontId="20" fillId="3" borderId="3" xfId="0" applyFont="1" applyFill="1" applyBorder="1" applyAlignment="1">
      <alignment horizontal="justify" vertical="center"/>
    </xf>
    <xf numFmtId="0" fontId="20" fillId="0" borderId="3" xfId="0" applyFont="1" applyFill="1" applyBorder="1" applyAlignment="1">
      <alignment horizontal="justify" vertical="center"/>
    </xf>
    <xf numFmtId="4" fontId="26" fillId="3" borderId="5" xfId="0" applyNumberFormat="1" applyFont="1" applyFill="1" applyBorder="1" applyAlignment="1">
      <alignment vertical="center" wrapText="1"/>
    </xf>
    <xf numFmtId="0" fontId="20" fillId="3" borderId="4" xfId="0" applyFont="1" applyFill="1" applyBorder="1" applyAlignment="1">
      <alignment horizontal="justify" vertical="center"/>
    </xf>
    <xf numFmtId="0" fontId="20" fillId="3" borderId="6" xfId="0" applyFont="1" applyFill="1" applyBorder="1" applyAlignment="1">
      <alignment horizontal="justify" vertical="center"/>
    </xf>
    <xf numFmtId="0" fontId="20" fillId="3" borderId="7" xfId="0" applyFont="1" applyFill="1" applyBorder="1" applyAlignment="1">
      <alignment horizontal="justify" vertical="center"/>
    </xf>
    <xf numFmtId="0" fontId="20" fillId="0" borderId="8" xfId="0" applyFont="1" applyFill="1" applyBorder="1" applyAlignment="1">
      <alignment horizontal="justify" vertical="center"/>
    </xf>
    <xf numFmtId="0" fontId="20" fillId="3" borderId="8" xfId="0" applyFont="1" applyFill="1" applyBorder="1" applyAlignment="1">
      <alignment horizontal="justify" vertical="center"/>
    </xf>
    <xf numFmtId="0" fontId="20" fillId="0" borderId="9" xfId="0" applyFont="1" applyFill="1" applyBorder="1" applyAlignment="1">
      <alignment horizontal="justify" vertical="center"/>
    </xf>
    <xf numFmtId="0" fontId="20" fillId="3" borderId="9" xfId="0" applyFont="1" applyFill="1" applyBorder="1" applyAlignment="1">
      <alignment horizontal="justify" vertical="center"/>
    </xf>
    <xf numFmtId="4" fontId="16" fillId="3" borderId="5" xfId="0" applyNumberFormat="1" applyFont="1" applyFill="1" applyBorder="1" applyAlignment="1">
      <alignment vertical="center" wrapText="1"/>
    </xf>
    <xf numFmtId="0" fontId="20" fillId="3" borderId="10" xfId="0" applyFont="1" applyFill="1" applyBorder="1" applyAlignment="1">
      <alignment horizontal="justify" vertical="center"/>
    </xf>
    <xf numFmtId="0" fontId="20" fillId="3" borderId="11" xfId="0" applyFont="1" applyFill="1" applyBorder="1" applyAlignment="1">
      <alignment horizontal="justify" vertical="center"/>
    </xf>
    <xf numFmtId="0" fontId="20" fillId="3" borderId="12" xfId="0" applyFont="1" applyFill="1" applyBorder="1" applyAlignment="1">
      <alignment horizontal="justify" vertical="center"/>
    </xf>
    <xf numFmtId="0" fontId="20" fillId="3" borderId="13" xfId="0" applyFont="1" applyFill="1" applyBorder="1" applyAlignment="1">
      <alignment horizontal="justify" vertical="center"/>
    </xf>
    <xf numFmtId="0" fontId="20" fillId="3" borderId="14" xfId="0" applyFont="1" applyFill="1" applyBorder="1" applyAlignment="1">
      <alignment horizontal="justify" vertical="center"/>
    </xf>
    <xf numFmtId="0" fontId="20" fillId="3" borderId="15" xfId="0" applyFont="1" applyFill="1" applyBorder="1" applyAlignment="1">
      <alignment horizontal="justify" vertical="center"/>
    </xf>
    <xf numFmtId="0" fontId="20" fillId="3" borderId="0" xfId="0" applyFont="1" applyFill="1" applyBorder="1" applyAlignment="1">
      <alignment horizontal="justify" vertical="center"/>
    </xf>
    <xf numFmtId="0" fontId="9" fillId="0" borderId="9" xfId="0" applyFont="1" applyFill="1" applyBorder="1" applyAlignment="1">
      <alignment horizontal="justify" vertical="center"/>
    </xf>
    <xf numFmtId="0" fontId="19" fillId="0" borderId="9" xfId="0" applyFont="1" applyFill="1" applyBorder="1" applyAlignment="1">
      <alignment horizontal="justify" vertical="center"/>
    </xf>
    <xf numFmtId="0" fontId="20" fillId="0" borderId="10" xfId="0" applyFont="1" applyFill="1" applyBorder="1" applyAlignment="1">
      <alignment horizontal="justify" vertical="center"/>
    </xf>
    <xf numFmtId="0" fontId="20" fillId="3" borderId="16" xfId="0" applyFont="1" applyFill="1" applyBorder="1" applyAlignment="1">
      <alignment horizontal="justify" vertical="center"/>
    </xf>
    <xf numFmtId="0" fontId="20" fillId="3" borderId="17" xfId="0" applyFont="1" applyFill="1" applyBorder="1" applyAlignment="1">
      <alignment horizontal="justify" vertical="center"/>
    </xf>
    <xf numFmtId="0" fontId="20" fillId="3" borderId="18" xfId="0" applyFont="1" applyFill="1" applyBorder="1" applyAlignment="1">
      <alignment horizontal="justify" vertical="center"/>
    </xf>
    <xf numFmtId="0" fontId="20" fillId="3" borderId="19" xfId="0" applyFont="1" applyFill="1" applyBorder="1" applyAlignment="1">
      <alignment horizontal="justify" vertical="center"/>
    </xf>
    <xf numFmtId="0" fontId="20" fillId="0" borderId="19" xfId="0" applyFont="1" applyFill="1" applyBorder="1" applyAlignment="1">
      <alignment horizontal="justify" vertical="center"/>
    </xf>
    <xf numFmtId="0" fontId="20" fillId="0" borderId="13" xfId="0" applyFont="1" applyFill="1" applyBorder="1" applyAlignment="1">
      <alignment horizontal="justify" vertical="center"/>
    </xf>
    <xf numFmtId="0" fontId="20" fillId="0" borderId="17" xfId="0" applyFont="1" applyFill="1" applyBorder="1" applyAlignment="1">
      <alignment horizontal="justify" vertical="center"/>
    </xf>
    <xf numFmtId="0" fontId="20" fillId="0" borderId="18" xfId="0" applyFont="1" applyFill="1" applyBorder="1" applyAlignment="1">
      <alignment horizontal="justify" vertical="center"/>
    </xf>
    <xf numFmtId="0" fontId="20" fillId="0" borderId="0" xfId="0" applyFont="1" applyFill="1" applyBorder="1" applyAlignment="1">
      <alignment horizontal="justify" vertical="center"/>
    </xf>
    <xf numFmtId="0" fontId="20" fillId="0" borderId="11" xfId="0" applyFont="1" applyFill="1" applyBorder="1" applyAlignment="1">
      <alignment horizontal="justify" vertical="center"/>
    </xf>
    <xf numFmtId="0" fontId="20" fillId="0" borderId="12" xfId="0" applyFont="1" applyFill="1" applyBorder="1" applyAlignment="1">
      <alignment horizontal="justify" vertical="center"/>
    </xf>
    <xf numFmtId="0" fontId="9" fillId="0" borderId="19" xfId="0" applyFont="1" applyFill="1" applyBorder="1" applyAlignment="1">
      <alignment horizontal="justify" vertical="center"/>
    </xf>
    <xf numFmtId="0" fontId="9" fillId="0" borderId="8" xfId="0" applyFont="1" applyFill="1" applyBorder="1" applyAlignment="1">
      <alignment horizontal="justify" vertical="center"/>
    </xf>
    <xf numFmtId="0" fontId="19" fillId="0" borderId="19" xfId="0" applyFont="1" applyFill="1" applyBorder="1" applyAlignment="1">
      <alignment horizontal="justify" vertical="center"/>
    </xf>
    <xf numFmtId="0" fontId="19" fillId="0" borderId="8" xfId="0" applyFont="1" applyFill="1" applyBorder="1" applyAlignment="1">
      <alignment horizontal="justify" vertical="center"/>
    </xf>
    <xf numFmtId="0" fontId="20" fillId="0" borderId="14" xfId="0" applyFont="1" applyFill="1" applyBorder="1" applyAlignment="1">
      <alignment horizontal="justify" vertical="center"/>
    </xf>
    <xf numFmtId="4" fontId="16" fillId="3" borderId="21" xfId="0" applyNumberFormat="1" applyFont="1" applyFill="1" applyBorder="1" applyAlignment="1">
      <alignment vertical="center" wrapText="1"/>
    </xf>
    <xf numFmtId="4" fontId="26" fillId="3" borderId="23" xfId="0" applyNumberFormat="1" applyFont="1" applyFill="1" applyBorder="1" applyAlignment="1">
      <alignment vertical="center" wrapText="1"/>
    </xf>
    <xf numFmtId="4" fontId="16" fillId="3" borderId="23" xfId="0" applyNumberFormat="1" applyFont="1" applyFill="1" applyBorder="1" applyAlignment="1">
      <alignment vertical="center" wrapText="1"/>
    </xf>
    <xf numFmtId="4" fontId="26" fillId="3" borderId="24" xfId="0" applyNumberFormat="1" applyFont="1" applyFill="1" applyBorder="1" applyAlignment="1">
      <alignment vertical="center" wrapText="1"/>
    </xf>
    <xf numFmtId="4" fontId="26" fillId="0" borderId="2" xfId="0" applyNumberFormat="1" applyFont="1" applyFill="1" applyBorder="1" applyAlignment="1">
      <alignment horizontal="right" vertical="center" wrapText="1"/>
    </xf>
    <xf numFmtId="4" fontId="19" fillId="3" borderId="2" xfId="0" applyNumberFormat="1" applyFont="1" applyFill="1" applyBorder="1" applyAlignment="1">
      <alignment vertical="center" wrapText="1"/>
    </xf>
    <xf numFmtId="4" fontId="19" fillId="3" borderId="21" xfId="0" applyNumberFormat="1" applyFont="1" applyFill="1" applyBorder="1" applyAlignment="1">
      <alignment vertical="center" wrapText="1"/>
    </xf>
    <xf numFmtId="0" fontId="30" fillId="0" borderId="0" xfId="0" applyFont="1" applyFill="1" applyAlignment="1">
      <alignment horizontal="justify" vertical="center"/>
    </xf>
    <xf numFmtId="0" fontId="26" fillId="0" borderId="0" xfId="0" applyFont="1" applyFill="1" applyAlignment="1">
      <alignment horizontal="justify" vertical="center"/>
    </xf>
    <xf numFmtId="0" fontId="31" fillId="0" borderId="2" xfId="0" applyFont="1" applyFill="1" applyBorder="1" applyAlignment="1">
      <alignment horizontal="center" vertical="center" wrapText="1"/>
    </xf>
    <xf numFmtId="4" fontId="20" fillId="0" borderId="0" xfId="0" applyNumberFormat="1" applyFont="1" applyFill="1" applyAlignment="1">
      <alignment horizontal="justify" vertical="center"/>
    </xf>
    <xf numFmtId="0" fontId="26" fillId="3" borderId="3" xfId="0" applyFont="1" applyFill="1" applyBorder="1" applyAlignment="1">
      <alignment horizontal="justify" vertical="center"/>
    </xf>
    <xf numFmtId="0" fontId="26" fillId="3" borderId="8" xfId="0" applyFont="1" applyFill="1" applyBorder="1" applyAlignment="1">
      <alignment horizontal="justify" vertical="center"/>
    </xf>
    <xf numFmtId="0" fontId="26" fillId="3" borderId="9" xfId="0" applyFont="1" applyFill="1" applyBorder="1" applyAlignment="1">
      <alignment horizontal="justify" vertical="center"/>
    </xf>
    <xf numFmtId="0" fontId="26" fillId="3" borderId="0" xfId="0" applyFont="1" applyFill="1" applyAlignment="1">
      <alignment horizontal="justify" vertical="center"/>
    </xf>
    <xf numFmtId="0" fontId="26" fillId="3" borderId="19" xfId="0" applyFont="1" applyFill="1" applyBorder="1" applyAlignment="1">
      <alignment horizontal="justify" vertical="center"/>
    </xf>
    <xf numFmtId="0" fontId="26" fillId="3" borderId="0" xfId="0" applyFont="1" applyFill="1" applyBorder="1" applyAlignment="1">
      <alignment horizontal="justify" vertical="center"/>
    </xf>
    <xf numFmtId="4" fontId="17" fillId="0" borderId="0" xfId="0" applyNumberFormat="1" applyFont="1" applyFill="1" applyAlignment="1">
      <alignment horizontal="justify" vertical="center"/>
    </xf>
    <xf numFmtId="4" fontId="19" fillId="0" borderId="0" xfId="0" applyNumberFormat="1" applyFont="1" applyFill="1" applyAlignment="1">
      <alignment horizontal="justify" vertical="center"/>
    </xf>
    <xf numFmtId="0" fontId="1" fillId="0" borderId="2" xfId="0" applyFont="1" applyFill="1" applyBorder="1" applyAlignment="1">
      <alignment horizontal="justify" wrapText="1"/>
    </xf>
    <xf numFmtId="0" fontId="19" fillId="3" borderId="2" xfId="0" applyFont="1" applyFill="1" applyBorder="1" applyAlignment="1">
      <alignment wrapText="1"/>
    </xf>
    <xf numFmtId="0" fontId="11" fillId="3" borderId="2" xfId="0" applyFont="1" applyFill="1" applyBorder="1" applyAlignment="1">
      <alignment horizontal="justify" vertical="center" wrapText="1"/>
    </xf>
    <xf numFmtId="0" fontId="12" fillId="3" borderId="2" xfId="0" applyFont="1" applyFill="1" applyBorder="1" applyAlignment="1">
      <alignment horizontal="center" vertical="center" wrapText="1"/>
    </xf>
    <xf numFmtId="4" fontId="11" fillId="3" borderId="2" xfId="0" applyNumberFormat="1" applyFont="1" applyFill="1" applyBorder="1" applyAlignment="1">
      <alignment horizontal="right" vertical="center" wrapText="1"/>
    </xf>
    <xf numFmtId="0" fontId="1" fillId="3" borderId="2" xfId="0" applyFont="1" applyFill="1" applyBorder="1" applyAlignment="1">
      <alignment horizontal="justify" vertical="center" wrapText="1"/>
    </xf>
    <xf numFmtId="4" fontId="1" fillId="3" borderId="2" xfId="0" applyNumberFormat="1" applyFont="1" applyFill="1" applyBorder="1" applyAlignment="1">
      <alignment horizontal="right" vertical="center" wrapText="1"/>
    </xf>
    <xf numFmtId="0" fontId="26" fillId="3" borderId="2" xfId="0" applyFont="1" applyFill="1" applyBorder="1" applyAlignment="1">
      <alignment horizontal="left" vertical="top" wrapText="1"/>
    </xf>
    <xf numFmtId="4" fontId="26" fillId="3" borderId="2" xfId="0" applyNumberFormat="1" applyFont="1" applyFill="1" applyBorder="1" applyAlignment="1">
      <alignment horizontal="right" vertical="center" wrapText="1"/>
    </xf>
    <xf numFmtId="166" fontId="11" fillId="3" borderId="2" xfId="0" applyNumberFormat="1" applyFont="1" applyFill="1" applyBorder="1" applyAlignment="1">
      <alignment horizontal="right" vertical="center"/>
    </xf>
    <xf numFmtId="0" fontId="15" fillId="3" borderId="2" xfId="0" applyFont="1" applyFill="1" applyBorder="1" applyAlignment="1">
      <alignment horizontal="justify" vertical="center" wrapText="1"/>
    </xf>
    <xf numFmtId="166" fontId="15" fillId="3" borderId="2" xfId="0" applyNumberFormat="1" applyFont="1" applyFill="1" applyBorder="1" applyAlignment="1">
      <alignment horizontal="right" vertical="center"/>
    </xf>
    <xf numFmtId="0" fontId="17" fillId="3" borderId="2" xfId="0" applyFont="1" applyFill="1" applyBorder="1" applyAlignment="1">
      <alignment horizontal="justify" vertical="center" wrapText="1"/>
    </xf>
    <xf numFmtId="0" fontId="18" fillId="3" borderId="2" xfId="0" applyFont="1" applyFill="1" applyBorder="1" applyAlignment="1">
      <alignment horizontal="center" vertical="center" wrapText="1"/>
    </xf>
    <xf numFmtId="4" fontId="17" fillId="3" borderId="2" xfId="0" applyNumberFormat="1" applyFont="1" applyFill="1" applyBorder="1" applyAlignment="1">
      <alignment horizontal="right" vertical="center" wrapText="1"/>
    </xf>
    <xf numFmtId="0" fontId="1" fillId="3" borderId="2" xfId="0" applyNumberFormat="1" applyFont="1" applyFill="1" applyBorder="1" applyAlignment="1">
      <alignment horizontal="justify" vertical="center" wrapText="1"/>
    </xf>
    <xf numFmtId="0" fontId="31" fillId="3" borderId="2" xfId="0" applyFont="1" applyFill="1" applyBorder="1" applyAlignment="1">
      <alignment horizontal="center" vertical="center" wrapText="1"/>
    </xf>
    <xf numFmtId="4" fontId="15" fillId="3" borderId="2" xfId="0" applyNumberFormat="1" applyFont="1" applyFill="1" applyBorder="1" applyAlignment="1">
      <alignment horizontal="right" vertical="center" wrapText="1"/>
    </xf>
    <xf numFmtId="4" fontId="11" fillId="3" borderId="2" xfId="0" applyNumberFormat="1" applyFont="1" applyFill="1" applyBorder="1" applyAlignment="1">
      <alignment vertical="center" wrapText="1"/>
    </xf>
    <xf numFmtId="4" fontId="1" fillId="3" borderId="2" xfId="0" applyNumberFormat="1" applyFont="1" applyFill="1" applyBorder="1" applyAlignment="1">
      <alignment vertical="center" wrapText="1"/>
    </xf>
    <xf numFmtId="0" fontId="11" fillId="3" borderId="2" xfId="0" applyNumberFormat="1" applyFont="1" applyFill="1" applyBorder="1" applyAlignment="1">
      <alignment horizontal="justify" vertical="center" wrapText="1"/>
    </xf>
    <xf numFmtId="0" fontId="11" fillId="3" borderId="2" xfId="0" applyFont="1" applyFill="1" applyBorder="1" applyAlignment="1">
      <alignment horizontal="left" vertical="center" wrapText="1"/>
    </xf>
    <xf numFmtId="0" fontId="11" fillId="3" borderId="0" xfId="0" applyFont="1" applyFill="1" applyAlignment="1">
      <alignment horizontal="justify" vertical="center"/>
    </xf>
    <xf numFmtId="0" fontId="15" fillId="3" borderId="2" xfId="0" applyFont="1" applyFill="1" applyBorder="1" applyAlignment="1">
      <alignment horizontal="center" vertical="center" wrapText="1"/>
    </xf>
    <xf numFmtId="0" fontId="21"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1" fillId="3" borderId="2" xfId="0" applyFont="1" applyFill="1" applyBorder="1"/>
    <xf numFmtId="0" fontId="2" fillId="3" borderId="2" xfId="0" applyFont="1" applyFill="1" applyBorder="1" applyAlignment="1">
      <alignment horizontal="center" vertical="center"/>
    </xf>
    <xf numFmtId="0" fontId="26" fillId="3" borderId="2" xfId="0" applyFont="1" applyFill="1" applyBorder="1" applyAlignment="1">
      <alignment horizontal="justify" wrapText="1"/>
    </xf>
    <xf numFmtId="0" fontId="24" fillId="3" borderId="2" xfId="0" applyFont="1" applyFill="1" applyBorder="1" applyAlignment="1">
      <alignment horizontal="center" vertical="center" wrapText="1"/>
    </xf>
    <xf numFmtId="0" fontId="22" fillId="3" borderId="2" xfId="0" applyFont="1" applyFill="1" applyBorder="1" applyAlignment="1">
      <alignment horizontal="justify" vertical="center" wrapText="1"/>
    </xf>
    <xf numFmtId="0" fontId="23" fillId="3" borderId="2" xfId="0" applyFont="1" applyFill="1" applyBorder="1" applyAlignment="1">
      <alignment horizontal="center" vertical="center" wrapText="1"/>
    </xf>
    <xf numFmtId="4" fontId="19" fillId="3" borderId="2" xfId="0" applyNumberFormat="1" applyFont="1" applyFill="1" applyBorder="1" applyAlignment="1">
      <alignment horizontal="right" vertical="center" wrapText="1"/>
    </xf>
    <xf numFmtId="0" fontId="9" fillId="3" borderId="2" xfId="0" applyFont="1" applyFill="1" applyBorder="1" applyAlignment="1">
      <alignment horizontal="justify" vertical="center" wrapText="1"/>
    </xf>
    <xf numFmtId="0" fontId="28" fillId="3" borderId="2" xfId="0" applyFont="1" applyFill="1" applyBorder="1" applyAlignment="1">
      <alignment horizontal="justify" vertical="center" wrapText="1"/>
    </xf>
    <xf numFmtId="4" fontId="26" fillId="3" borderId="22" xfId="0" applyNumberFormat="1" applyFont="1" applyFill="1" applyBorder="1" applyAlignment="1">
      <alignment vertical="center" wrapText="1"/>
    </xf>
    <xf numFmtId="0" fontId="29" fillId="3" borderId="2" xfId="0" applyFont="1" applyFill="1" applyBorder="1" applyAlignment="1">
      <alignment wrapText="1"/>
    </xf>
    <xf numFmtId="0" fontId="26" fillId="3" borderId="2" xfId="0" applyFont="1" applyFill="1" applyBorder="1" applyAlignment="1">
      <alignment wrapText="1"/>
    </xf>
    <xf numFmtId="0" fontId="19" fillId="3" borderId="2" xfId="0" applyFont="1" applyFill="1" applyBorder="1" applyAlignment="1">
      <alignment horizontal="left" vertical="center" wrapText="1"/>
    </xf>
    <xf numFmtId="0" fontId="0" fillId="3" borderId="2" xfId="0" applyFill="1" applyBorder="1" applyAlignment="1">
      <alignment horizontal="justify" vertical="center"/>
    </xf>
    <xf numFmtId="0" fontId="26" fillId="0" borderId="0" xfId="0" applyFont="1" applyFill="1" applyAlignment="1">
      <alignment horizontal="left" vertical="center"/>
    </xf>
    <xf numFmtId="0" fontId="26" fillId="3" borderId="2" xfId="0" applyFont="1" applyFill="1" applyBorder="1" applyAlignment="1">
      <alignment horizontal="justify" vertical="top" wrapText="1"/>
    </xf>
    <xf numFmtId="4" fontId="11" fillId="0" borderId="0" xfId="0" applyNumberFormat="1" applyFont="1" applyFill="1" applyAlignment="1">
      <alignment horizontal="justify" vertical="center"/>
    </xf>
    <xf numFmtId="0" fontId="16" fillId="3" borderId="2" xfId="0" applyFont="1" applyFill="1" applyBorder="1" applyAlignment="1">
      <alignment horizontal="center" vertical="center" wrapText="1"/>
    </xf>
    <xf numFmtId="0" fontId="16" fillId="3" borderId="2" xfId="0" applyFont="1" applyFill="1" applyBorder="1" applyAlignment="1">
      <alignment horizontal="justify" vertical="center" wrapText="1"/>
    </xf>
    <xf numFmtId="0" fontId="32" fillId="3" borderId="2" xfId="0" applyFont="1" applyFill="1" applyBorder="1" applyAlignment="1">
      <alignment horizontal="justify" vertical="center" wrapText="1"/>
    </xf>
    <xf numFmtId="0" fontId="33" fillId="3" borderId="2" xfId="0" applyFont="1" applyFill="1" applyBorder="1" applyAlignment="1">
      <alignment horizontal="justify" vertical="center" wrapText="1"/>
    </xf>
    <xf numFmtId="0" fontId="16" fillId="3" borderId="2" xfId="0" applyFont="1" applyFill="1" applyBorder="1" applyAlignment="1">
      <alignment horizontal="left" vertical="center"/>
    </xf>
    <xf numFmtId="3" fontId="16" fillId="3" borderId="2" xfId="0" applyNumberFormat="1" applyFont="1" applyFill="1" applyBorder="1" applyAlignment="1">
      <alignment horizontal="justify" vertical="center" wrapText="1"/>
    </xf>
    <xf numFmtId="0" fontId="16" fillId="3" borderId="2" xfId="0" applyFont="1" applyFill="1" applyBorder="1" applyAlignment="1">
      <alignment horizontal="center" vertical="center"/>
    </xf>
    <xf numFmtId="4" fontId="19" fillId="4" borderId="2" xfId="0" applyNumberFormat="1" applyFont="1" applyFill="1" applyBorder="1" applyAlignment="1">
      <alignment horizontal="right" vertical="center" wrapText="1"/>
    </xf>
    <xf numFmtId="4" fontId="16" fillId="4" borderId="2" xfId="0" applyNumberFormat="1" applyFont="1" applyFill="1" applyBorder="1" applyAlignment="1">
      <alignment vertical="center" wrapText="1"/>
    </xf>
    <xf numFmtId="4" fontId="19" fillId="4" borderId="2" xfId="0" applyNumberFormat="1" applyFont="1" applyFill="1" applyBorder="1" applyAlignment="1">
      <alignment vertical="center" wrapText="1"/>
    </xf>
    <xf numFmtId="4" fontId="16" fillId="4" borderId="21" xfId="0" applyNumberFormat="1" applyFont="1" applyFill="1" applyBorder="1" applyAlignment="1">
      <alignment vertical="center" wrapText="1"/>
    </xf>
    <xf numFmtId="4" fontId="19" fillId="4" borderId="20" xfId="0" applyNumberFormat="1" applyFont="1" applyFill="1" applyBorder="1" applyAlignment="1">
      <alignment vertical="center" wrapText="1"/>
    </xf>
    <xf numFmtId="0" fontId="34" fillId="3" borderId="2" xfId="0" applyFont="1" applyFill="1" applyBorder="1" applyAlignment="1">
      <alignment horizontal="justify" vertical="center" wrapText="1"/>
    </xf>
    <xf numFmtId="0" fontId="35" fillId="3" borderId="2" xfId="0" applyFont="1" applyFill="1" applyBorder="1" applyAlignment="1">
      <alignment horizontal="center" vertical="center" wrapText="1"/>
    </xf>
    <xf numFmtId="4" fontId="34" fillId="3" borderId="2" xfId="0" applyNumberFormat="1" applyFont="1" applyFill="1" applyBorder="1" applyAlignment="1">
      <alignment horizontal="right" vertical="center" wrapText="1"/>
    </xf>
    <xf numFmtId="0" fontId="34" fillId="0" borderId="0" xfId="0" applyFont="1" applyFill="1" applyAlignment="1">
      <alignment horizontal="justify" vertical="center"/>
    </xf>
    <xf numFmtId="0" fontId="36" fillId="3" borderId="2" xfId="0" applyFont="1" applyFill="1" applyBorder="1" applyAlignment="1">
      <alignment horizontal="justify" vertical="center" wrapText="1"/>
    </xf>
    <xf numFmtId="4" fontId="14" fillId="0" borderId="0" xfId="0" applyNumberFormat="1" applyFont="1" applyFill="1" applyAlignment="1">
      <alignment horizontal="justify" vertical="center"/>
    </xf>
    <xf numFmtId="4" fontId="1" fillId="0" borderId="0" xfId="0" applyNumberFormat="1" applyFont="1" applyFill="1" applyAlignment="1">
      <alignment horizontal="justify" vertical="center"/>
    </xf>
    <xf numFmtId="0" fontId="19" fillId="0" borderId="2" xfId="0" applyFont="1" applyFill="1" applyBorder="1" applyAlignment="1">
      <alignment horizontal="justify" vertical="center" wrapText="1"/>
    </xf>
    <xf numFmtId="0" fontId="16" fillId="0" borderId="2" xfId="0" applyFont="1" applyFill="1" applyBorder="1" applyAlignment="1">
      <alignment horizontal="justify" vertical="center" wrapText="1"/>
    </xf>
    <xf numFmtId="0" fontId="24" fillId="0" borderId="2" xfId="0" applyFont="1" applyFill="1" applyBorder="1" applyAlignment="1">
      <alignment horizontal="center" vertical="center" wrapText="1"/>
    </xf>
    <xf numFmtId="4" fontId="19" fillId="0" borderId="2" xfId="0" applyNumberFormat="1" applyFont="1" applyFill="1" applyBorder="1" applyAlignment="1">
      <alignment vertical="center" wrapText="1"/>
    </xf>
    <xf numFmtId="4" fontId="16" fillId="0" borderId="2" xfId="0" applyNumberFormat="1" applyFont="1" applyFill="1" applyBorder="1" applyAlignment="1">
      <alignment vertical="center" wrapText="1"/>
    </xf>
    <xf numFmtId="0" fontId="38" fillId="0" borderId="2" xfId="2" applyFont="1" applyBorder="1" applyAlignment="1">
      <alignment horizontal="justify" vertical="center" wrapText="1"/>
    </xf>
    <xf numFmtId="0" fontId="38" fillId="0" borderId="0" xfId="2" applyFont="1" applyAlignment="1">
      <alignment horizontal="justify" vertical="center" wrapText="1"/>
    </xf>
    <xf numFmtId="0" fontId="1" fillId="0" borderId="2" xfId="0" applyFont="1" applyBorder="1" applyAlignment="1">
      <alignment horizontal="justify" vertical="center" wrapText="1"/>
    </xf>
    <xf numFmtId="0" fontId="28" fillId="0" borderId="2"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right"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ernet.garant.ru/" TargetMode="External"/><Relationship Id="rId3" Type="http://schemas.openxmlformats.org/officeDocument/2006/relationships/hyperlink" Target="https://internet.garant.ru/" TargetMode="External"/><Relationship Id="rId7" Type="http://schemas.openxmlformats.org/officeDocument/2006/relationships/hyperlink" Target="https://internet.garant.ru/" TargetMode="External"/><Relationship Id="rId2" Type="http://schemas.openxmlformats.org/officeDocument/2006/relationships/hyperlink" Target="https://internet.garant.ru/" TargetMode="External"/><Relationship Id="rId1" Type="http://schemas.openxmlformats.org/officeDocument/2006/relationships/hyperlink" Target="https://internet.garant.ru/" TargetMode="External"/><Relationship Id="rId6" Type="http://schemas.openxmlformats.org/officeDocument/2006/relationships/hyperlink" Target="https://internet.garant.ru/" TargetMode="External"/><Relationship Id="rId5" Type="http://schemas.openxmlformats.org/officeDocument/2006/relationships/hyperlink" Target="https://internet.garant.ru/" TargetMode="External"/><Relationship Id="rId4" Type="http://schemas.openxmlformats.org/officeDocument/2006/relationships/hyperlink" Target="https://internet.garant.ru/"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35"/>
  <sheetViews>
    <sheetView tabSelected="1" zoomScale="70" zoomScaleNormal="70" workbookViewId="0">
      <selection activeCell="H7" sqref="H7"/>
    </sheetView>
  </sheetViews>
  <sheetFormatPr defaultColWidth="7.109375" defaultRowHeight="18.75" x14ac:dyDescent="0.3"/>
  <cols>
    <col min="1" max="1" width="95.44140625" style="4" customWidth="1"/>
    <col min="2" max="2" width="13.33203125" style="4" hidden="1" customWidth="1"/>
    <col min="3" max="3" width="22.21875" style="35" customWidth="1"/>
    <col min="4" max="6" width="17.21875" style="36" customWidth="1"/>
    <col min="7" max="7" width="17.33203125" style="4" customWidth="1"/>
    <col min="8" max="8" width="7.109375" style="4" customWidth="1"/>
    <col min="9" max="10" width="7.109375" style="4"/>
    <col min="11" max="11" width="13" style="4" bestFit="1" customWidth="1"/>
    <col min="12" max="16384" width="7.109375" style="4"/>
  </cols>
  <sheetData>
    <row r="1" spans="1:6" s="3" customFormat="1" ht="21.75" customHeight="1" x14ac:dyDescent="0.3">
      <c r="A1" s="1"/>
      <c r="B1" s="1"/>
      <c r="C1" s="2"/>
      <c r="D1" s="1"/>
      <c r="E1" s="175" t="s">
        <v>903</v>
      </c>
      <c r="F1" s="175"/>
    </row>
    <row r="2" spans="1:6" s="3" customFormat="1" ht="18.75" customHeight="1" x14ac:dyDescent="0.3">
      <c r="A2" s="1"/>
      <c r="B2" s="1"/>
      <c r="C2" s="2"/>
      <c r="D2" s="1"/>
      <c r="E2" s="175" t="s">
        <v>0</v>
      </c>
      <c r="F2" s="175"/>
    </row>
    <row r="3" spans="1:6" s="3" customFormat="1" ht="28.5" customHeight="1" x14ac:dyDescent="0.3">
      <c r="A3" s="1"/>
      <c r="B3" s="1"/>
      <c r="C3" s="2"/>
      <c r="D3" s="1"/>
      <c r="E3" s="175" t="s">
        <v>1411</v>
      </c>
      <c r="F3" s="175"/>
    </row>
    <row r="5" spans="1:6" ht="20.25" x14ac:dyDescent="0.3">
      <c r="A5" s="176" t="s">
        <v>1086</v>
      </c>
      <c r="B5" s="176"/>
      <c r="C5" s="176"/>
      <c r="D5" s="176"/>
      <c r="E5" s="176"/>
      <c r="F5" s="176"/>
    </row>
    <row r="7" spans="1:6" ht="19.5" customHeight="1" x14ac:dyDescent="0.3">
      <c r="A7" s="177" t="s">
        <v>1</v>
      </c>
      <c r="B7" s="177"/>
      <c r="C7" s="177"/>
      <c r="D7" s="177"/>
      <c r="E7" s="177"/>
      <c r="F7" s="177"/>
    </row>
    <row r="8" spans="1:6" s="8" customFormat="1" ht="50.25" customHeight="1" x14ac:dyDescent="0.3">
      <c r="A8" s="5" t="s">
        <v>2</v>
      </c>
      <c r="B8" s="5" t="s">
        <v>1278</v>
      </c>
      <c r="C8" s="6" t="s">
        <v>3</v>
      </c>
      <c r="D8" s="7" t="s">
        <v>902</v>
      </c>
      <c r="E8" s="7" t="s">
        <v>980</v>
      </c>
      <c r="F8" s="7" t="s">
        <v>1087</v>
      </c>
    </row>
    <row r="9" spans="1:6" s="8" customFormat="1" x14ac:dyDescent="0.3">
      <c r="A9" s="9">
        <v>1</v>
      </c>
      <c r="B9" s="9"/>
      <c r="C9" s="6">
        <v>2</v>
      </c>
      <c r="D9" s="7">
        <v>3</v>
      </c>
      <c r="E9" s="7">
        <v>4</v>
      </c>
      <c r="F9" s="7">
        <v>5</v>
      </c>
    </row>
    <row r="10" spans="1:6" x14ac:dyDescent="0.3">
      <c r="A10" s="10" t="s">
        <v>4</v>
      </c>
      <c r="B10" s="10"/>
      <c r="C10" s="6" t="s">
        <v>5</v>
      </c>
      <c r="D10" s="11">
        <f>SUM(D11,D147)</f>
        <v>11850834124</v>
      </c>
      <c r="E10" s="11">
        <f>SUM(E11,E147)</f>
        <v>11697177900</v>
      </c>
      <c r="F10" s="11">
        <f>SUM(F11,F147)</f>
        <v>12641887800</v>
      </c>
    </row>
    <row r="11" spans="1:6" s="15" customFormat="1" ht="18" hidden="1" customHeight="1" x14ac:dyDescent="0.3">
      <c r="A11" s="12" t="s">
        <v>6</v>
      </c>
      <c r="B11" s="12"/>
      <c r="C11" s="13"/>
      <c r="D11" s="14">
        <f>SUM(D12,D68,D82,D107,D126,D134)</f>
        <v>10629902000</v>
      </c>
      <c r="E11" s="14">
        <f>SUM(E12,E68,E82,E107,E126,E134)</f>
        <v>10868958000</v>
      </c>
      <c r="F11" s="14">
        <f>SUM(F12,F68,F82,F107,F126,F134)</f>
        <v>11798793000</v>
      </c>
    </row>
    <row r="12" spans="1:6" x14ac:dyDescent="0.3">
      <c r="A12" s="10" t="s">
        <v>7</v>
      </c>
      <c r="B12" s="10"/>
      <c r="C12" s="6" t="s">
        <v>8</v>
      </c>
      <c r="D12" s="11">
        <f t="shared" ref="D12:F12" si="0">SUM(D13)</f>
        <v>4660001000</v>
      </c>
      <c r="E12" s="11">
        <f t="shared" si="0"/>
        <v>4710655000</v>
      </c>
      <c r="F12" s="11">
        <f t="shared" si="0"/>
        <v>5037322000</v>
      </c>
    </row>
    <row r="13" spans="1:6" x14ac:dyDescent="0.3">
      <c r="A13" s="10" t="s">
        <v>9</v>
      </c>
      <c r="B13" s="10"/>
      <c r="C13" s="6" t="s">
        <v>10</v>
      </c>
      <c r="D13" s="11">
        <f>SUM(D14,D17,D26,D29,D32,D38,D44,D47,D20,D23,D41,D50,D53,D56,D59,D62,D65,D35)</f>
        <v>4660001000</v>
      </c>
      <c r="E13" s="11">
        <f t="shared" ref="E13:F13" si="1">SUM(E14,E17,E26,E29,E32,E38,E44,E47,E20,E23,E41,E50,E53,E56,E59,E62,E65,E35)</f>
        <v>4710655000</v>
      </c>
      <c r="F13" s="11">
        <f t="shared" si="1"/>
        <v>5037322000</v>
      </c>
    </row>
    <row r="14" spans="1:6" ht="183" customHeight="1" x14ac:dyDescent="0.3">
      <c r="A14" s="10" t="s">
        <v>1225</v>
      </c>
      <c r="B14" s="10"/>
      <c r="C14" s="6" t="s">
        <v>11</v>
      </c>
      <c r="D14" s="11">
        <f t="shared" ref="D14:F15" si="2">SUM(D15)</f>
        <v>3636006000</v>
      </c>
      <c r="E14" s="11">
        <f t="shared" si="2"/>
        <v>4204636000</v>
      </c>
      <c r="F14" s="11">
        <f t="shared" si="2"/>
        <v>4504190000</v>
      </c>
    </row>
    <row r="15" spans="1:6" ht="202.5" customHeight="1" x14ac:dyDescent="0.3">
      <c r="A15" s="10" t="s">
        <v>1236</v>
      </c>
      <c r="B15" s="10"/>
      <c r="C15" s="6" t="s">
        <v>12</v>
      </c>
      <c r="D15" s="11">
        <f t="shared" si="2"/>
        <v>3636006000</v>
      </c>
      <c r="E15" s="11">
        <f t="shared" si="2"/>
        <v>4204636000</v>
      </c>
      <c r="F15" s="11">
        <f t="shared" si="2"/>
        <v>4504190000</v>
      </c>
    </row>
    <row r="16" spans="1:6" s="19" customFormat="1" hidden="1" x14ac:dyDescent="0.3">
      <c r="A16" s="16" t="s">
        <v>13</v>
      </c>
      <c r="B16" s="16"/>
      <c r="C16" s="17" t="s">
        <v>14</v>
      </c>
      <c r="D16" s="18">
        <v>3636006000</v>
      </c>
      <c r="E16" s="18">
        <v>4204636000</v>
      </c>
      <c r="F16" s="18">
        <v>4504190000</v>
      </c>
    </row>
    <row r="17" spans="1:6" ht="140.25" customHeight="1" x14ac:dyDescent="0.3">
      <c r="A17" s="10" t="s">
        <v>1226</v>
      </c>
      <c r="B17" s="10"/>
      <c r="C17" s="6" t="s">
        <v>15</v>
      </c>
      <c r="D17" s="11">
        <f t="shared" ref="D17:F18" si="3">SUM(D18)</f>
        <v>14084000</v>
      </c>
      <c r="E17" s="11">
        <f t="shared" si="3"/>
        <v>4810000</v>
      </c>
      <c r="F17" s="11">
        <f t="shared" si="3"/>
        <v>5002000</v>
      </c>
    </row>
    <row r="18" spans="1:6" ht="154.5" customHeight="1" x14ac:dyDescent="0.3">
      <c r="A18" s="10" t="s">
        <v>1227</v>
      </c>
      <c r="B18" s="10"/>
      <c r="C18" s="6" t="s">
        <v>16</v>
      </c>
      <c r="D18" s="11">
        <f t="shared" si="3"/>
        <v>14084000</v>
      </c>
      <c r="E18" s="11">
        <f t="shared" si="3"/>
        <v>4810000</v>
      </c>
      <c r="F18" s="11">
        <f t="shared" si="3"/>
        <v>5002000</v>
      </c>
    </row>
    <row r="19" spans="1:6" s="19" customFormat="1" hidden="1" x14ac:dyDescent="0.3">
      <c r="A19" s="16" t="s">
        <v>13</v>
      </c>
      <c r="B19" s="16"/>
      <c r="C19" s="17" t="s">
        <v>17</v>
      </c>
      <c r="D19" s="18">
        <v>14084000</v>
      </c>
      <c r="E19" s="18">
        <v>4810000</v>
      </c>
      <c r="F19" s="18">
        <v>5002000</v>
      </c>
    </row>
    <row r="20" spans="1:6" s="93" customFormat="1" ht="127.5" customHeight="1" x14ac:dyDescent="0.3">
      <c r="A20" s="38" t="s">
        <v>1088</v>
      </c>
      <c r="B20" s="38"/>
      <c r="C20" s="39" t="s">
        <v>1090</v>
      </c>
      <c r="D20" s="89">
        <f>D21</f>
        <v>1889000</v>
      </c>
      <c r="E20" s="89">
        <f t="shared" ref="E20:F20" si="4">E21</f>
        <v>2118000</v>
      </c>
      <c r="F20" s="89">
        <f t="shared" si="4"/>
        <v>2202000</v>
      </c>
    </row>
    <row r="21" spans="1:6" s="19" customFormat="1" ht="148.5" customHeight="1" x14ac:dyDescent="0.3">
      <c r="A21" s="38" t="s">
        <v>1089</v>
      </c>
      <c r="B21" s="38"/>
      <c r="C21" s="39" t="s">
        <v>1091</v>
      </c>
      <c r="D21" s="89">
        <f>D22</f>
        <v>1889000</v>
      </c>
      <c r="E21" s="89">
        <f t="shared" ref="E21:F21" si="5">E22</f>
        <v>2118000</v>
      </c>
      <c r="F21" s="89">
        <f t="shared" si="5"/>
        <v>2202000</v>
      </c>
    </row>
    <row r="22" spans="1:6" s="19" customFormat="1" hidden="1" x14ac:dyDescent="0.3">
      <c r="A22" s="16" t="s">
        <v>13</v>
      </c>
      <c r="B22" s="16"/>
      <c r="C22" s="17" t="s">
        <v>1092</v>
      </c>
      <c r="D22" s="18">
        <v>1889000</v>
      </c>
      <c r="E22" s="18">
        <v>2118000</v>
      </c>
      <c r="F22" s="18">
        <v>2202000</v>
      </c>
    </row>
    <row r="23" spans="1:6" s="19" customFormat="1" ht="128.25" customHeight="1" x14ac:dyDescent="0.3">
      <c r="A23" s="38" t="s">
        <v>1093</v>
      </c>
      <c r="B23" s="38"/>
      <c r="C23" s="39" t="s">
        <v>1094</v>
      </c>
      <c r="D23" s="89">
        <f>D24</f>
        <v>3518000</v>
      </c>
      <c r="E23" s="89">
        <f t="shared" ref="E23:F23" si="6">E24</f>
        <v>4807000</v>
      </c>
      <c r="F23" s="89">
        <f t="shared" si="6"/>
        <v>5000000</v>
      </c>
    </row>
    <row r="24" spans="1:6" s="19" customFormat="1" ht="162.75" customHeight="1" x14ac:dyDescent="0.3">
      <c r="A24" s="38" t="s">
        <v>1095</v>
      </c>
      <c r="B24" s="38"/>
      <c r="C24" s="39" t="s">
        <v>1096</v>
      </c>
      <c r="D24" s="89">
        <f>D25</f>
        <v>3518000</v>
      </c>
      <c r="E24" s="89">
        <f>E25</f>
        <v>4807000</v>
      </c>
      <c r="F24" s="89">
        <f>F25</f>
        <v>5000000</v>
      </c>
    </row>
    <row r="25" spans="1:6" s="19" customFormat="1" hidden="1" x14ac:dyDescent="0.3">
      <c r="A25" s="16" t="s">
        <v>13</v>
      </c>
      <c r="B25" s="16"/>
      <c r="C25" s="17" t="s">
        <v>1097</v>
      </c>
      <c r="D25" s="18">
        <v>3518000</v>
      </c>
      <c r="E25" s="18">
        <v>4807000</v>
      </c>
      <c r="F25" s="18">
        <v>5000000</v>
      </c>
    </row>
    <row r="26" spans="1:6" s="19" customFormat="1" ht="131.25" x14ac:dyDescent="0.3">
      <c r="A26" s="171" t="s">
        <v>1363</v>
      </c>
      <c r="B26" s="16"/>
      <c r="C26" s="39" t="s">
        <v>1365</v>
      </c>
      <c r="D26" s="11">
        <f>SUM(D27)</f>
        <v>2800000</v>
      </c>
      <c r="E26" s="11">
        <f t="shared" ref="E26:F26" si="7">SUM(E27)</f>
        <v>0</v>
      </c>
      <c r="F26" s="11">
        <f t="shared" si="7"/>
        <v>0</v>
      </c>
    </row>
    <row r="27" spans="1:6" s="19" customFormat="1" ht="150" x14ac:dyDescent="0.3">
      <c r="A27" s="172" t="s">
        <v>1364</v>
      </c>
      <c r="B27" s="16"/>
      <c r="C27" s="39" t="s">
        <v>1366</v>
      </c>
      <c r="D27" s="11">
        <f>SUM(D28)</f>
        <v>2800000</v>
      </c>
      <c r="E27" s="11">
        <f t="shared" ref="E27:F27" si="8">SUM(E28)</f>
        <v>0</v>
      </c>
      <c r="F27" s="11">
        <f t="shared" si="8"/>
        <v>0</v>
      </c>
    </row>
    <row r="28" spans="1:6" s="19" customFormat="1" hidden="1" x14ac:dyDescent="0.3">
      <c r="A28" s="16" t="s">
        <v>13</v>
      </c>
      <c r="B28" s="16"/>
      <c r="C28" s="17" t="s">
        <v>1367</v>
      </c>
      <c r="D28" s="18">
        <v>2800000</v>
      </c>
      <c r="E28" s="18">
        <v>0</v>
      </c>
      <c r="F28" s="18">
        <v>0</v>
      </c>
    </row>
    <row r="29" spans="1:6" s="19" customFormat="1" ht="112.5" x14ac:dyDescent="0.3">
      <c r="A29" s="171" t="s">
        <v>1371</v>
      </c>
      <c r="B29" s="16"/>
      <c r="C29" s="39" t="s">
        <v>1368</v>
      </c>
      <c r="D29" s="11">
        <f>SUM(D30)</f>
        <v>3679000</v>
      </c>
      <c r="E29" s="11">
        <f t="shared" ref="E29:F29" si="9">SUM(E30)</f>
        <v>0</v>
      </c>
      <c r="F29" s="11">
        <f t="shared" si="9"/>
        <v>0</v>
      </c>
    </row>
    <row r="30" spans="1:6" s="19" customFormat="1" ht="131.25" x14ac:dyDescent="0.3">
      <c r="A30" s="171" t="s">
        <v>1372</v>
      </c>
      <c r="B30" s="16"/>
      <c r="C30" s="39" t="s">
        <v>1369</v>
      </c>
      <c r="D30" s="11">
        <f>SUM(D31)</f>
        <v>3679000</v>
      </c>
      <c r="E30" s="11">
        <f t="shared" ref="E30:F30" si="10">SUM(E31)</f>
        <v>0</v>
      </c>
      <c r="F30" s="11">
        <f t="shared" si="10"/>
        <v>0</v>
      </c>
    </row>
    <row r="31" spans="1:6" s="19" customFormat="1" hidden="1" x14ac:dyDescent="0.3">
      <c r="A31" s="16" t="s">
        <v>13</v>
      </c>
      <c r="B31" s="16"/>
      <c r="C31" s="17" t="s">
        <v>1370</v>
      </c>
      <c r="D31" s="18">
        <v>3679000</v>
      </c>
      <c r="E31" s="18">
        <v>0</v>
      </c>
      <c r="F31" s="18">
        <v>0</v>
      </c>
    </row>
    <row r="32" spans="1:6" ht="126" customHeight="1" x14ac:dyDescent="0.3">
      <c r="A32" s="10" t="s">
        <v>1228</v>
      </c>
      <c r="B32" s="10"/>
      <c r="C32" s="6" t="s">
        <v>18</v>
      </c>
      <c r="D32" s="11">
        <f t="shared" ref="D32:F33" si="11">SUM(D33)</f>
        <v>62262000</v>
      </c>
      <c r="E32" s="11">
        <f t="shared" si="11"/>
        <v>46416000</v>
      </c>
      <c r="F32" s="11">
        <f t="shared" si="11"/>
        <v>48412000</v>
      </c>
    </row>
    <row r="33" spans="1:6" ht="139.5" customHeight="1" x14ac:dyDescent="0.3">
      <c r="A33" s="10" t="s">
        <v>1229</v>
      </c>
      <c r="B33" s="10"/>
      <c r="C33" s="6" t="s">
        <v>19</v>
      </c>
      <c r="D33" s="11">
        <f t="shared" si="11"/>
        <v>62262000</v>
      </c>
      <c r="E33" s="11">
        <f t="shared" si="11"/>
        <v>46416000</v>
      </c>
      <c r="F33" s="11">
        <f t="shared" si="11"/>
        <v>48412000</v>
      </c>
    </row>
    <row r="34" spans="1:6" s="19" customFormat="1" hidden="1" x14ac:dyDescent="0.3">
      <c r="A34" s="16" t="s">
        <v>13</v>
      </c>
      <c r="B34" s="16"/>
      <c r="C34" s="17" t="s">
        <v>20</v>
      </c>
      <c r="D34" s="18">
        <v>62262000</v>
      </c>
      <c r="E34" s="18">
        <v>46416000</v>
      </c>
      <c r="F34" s="18">
        <v>48412000</v>
      </c>
    </row>
    <row r="35" spans="1:6" s="93" customFormat="1" ht="114.75" customHeight="1" x14ac:dyDescent="0.3">
      <c r="A35" s="38" t="s">
        <v>1396</v>
      </c>
      <c r="B35" s="38"/>
      <c r="C35" s="39" t="s">
        <v>1400</v>
      </c>
      <c r="D35" s="89">
        <f>D36</f>
        <v>5000</v>
      </c>
      <c r="E35" s="89">
        <f t="shared" ref="E35:F35" si="12">E36</f>
        <v>0</v>
      </c>
      <c r="F35" s="89">
        <f t="shared" si="12"/>
        <v>0</v>
      </c>
    </row>
    <row r="36" spans="1:6" s="93" customFormat="1" ht="150" x14ac:dyDescent="0.3">
      <c r="A36" s="38" t="s">
        <v>1397</v>
      </c>
      <c r="B36" s="38"/>
      <c r="C36" s="39" t="s">
        <v>1399</v>
      </c>
      <c r="D36" s="89">
        <f>D37</f>
        <v>5000</v>
      </c>
      <c r="E36" s="89">
        <f>E37</f>
        <v>0</v>
      </c>
      <c r="F36" s="89">
        <f>F37</f>
        <v>0</v>
      </c>
    </row>
    <row r="37" spans="1:6" s="19" customFormat="1" hidden="1" x14ac:dyDescent="0.3">
      <c r="A37" s="16" t="s">
        <v>13</v>
      </c>
      <c r="B37" s="16"/>
      <c r="C37" s="17" t="s">
        <v>1398</v>
      </c>
      <c r="D37" s="18">
        <v>5000</v>
      </c>
      <c r="E37" s="18">
        <v>0</v>
      </c>
      <c r="F37" s="18">
        <v>0</v>
      </c>
    </row>
    <row r="38" spans="1:6" ht="356.25" customHeight="1" x14ac:dyDescent="0.3">
      <c r="A38" s="10" t="s">
        <v>1223</v>
      </c>
      <c r="B38" s="10"/>
      <c r="C38" s="6" t="s">
        <v>21</v>
      </c>
      <c r="D38" s="11">
        <f t="shared" ref="D38:F39" si="13">SUM(D39)</f>
        <v>86552000</v>
      </c>
      <c r="E38" s="11">
        <f t="shared" si="13"/>
        <v>168480000</v>
      </c>
      <c r="F38" s="11">
        <f t="shared" si="13"/>
        <v>179431000</v>
      </c>
    </row>
    <row r="39" spans="1:6" ht="366" customHeight="1" x14ac:dyDescent="0.3">
      <c r="A39" s="104" t="s">
        <v>1224</v>
      </c>
      <c r="B39" s="104"/>
      <c r="C39" s="6" t="s">
        <v>22</v>
      </c>
      <c r="D39" s="11">
        <f t="shared" si="13"/>
        <v>86552000</v>
      </c>
      <c r="E39" s="11">
        <f t="shared" si="13"/>
        <v>168480000</v>
      </c>
      <c r="F39" s="11">
        <f t="shared" si="13"/>
        <v>179431000</v>
      </c>
    </row>
    <row r="40" spans="1:6" s="19" customFormat="1" hidden="1" x14ac:dyDescent="0.3">
      <c r="A40" s="16" t="s">
        <v>13</v>
      </c>
      <c r="B40" s="16"/>
      <c r="C40" s="17" t="s">
        <v>23</v>
      </c>
      <c r="D40" s="18">
        <v>86552000</v>
      </c>
      <c r="E40" s="18">
        <v>168480000</v>
      </c>
      <c r="F40" s="18">
        <v>179431000</v>
      </c>
    </row>
    <row r="41" spans="1:6" s="19" customFormat="1" ht="87.75" customHeight="1" x14ac:dyDescent="0.3">
      <c r="A41" s="38" t="s">
        <v>1230</v>
      </c>
      <c r="B41" s="38"/>
      <c r="C41" s="39" t="s">
        <v>1098</v>
      </c>
      <c r="D41" s="89">
        <f>D42</f>
        <v>0</v>
      </c>
      <c r="E41" s="89">
        <f t="shared" ref="E41:F41" si="14">E42</f>
        <v>16170000</v>
      </c>
      <c r="F41" s="89">
        <f t="shared" si="14"/>
        <v>16865000</v>
      </c>
    </row>
    <row r="42" spans="1:6" s="19" customFormat="1" ht="105.75" customHeight="1" x14ac:dyDescent="0.3">
      <c r="A42" s="38" t="s">
        <v>1231</v>
      </c>
      <c r="B42" s="38"/>
      <c r="C42" s="39" t="s">
        <v>1099</v>
      </c>
      <c r="D42" s="89">
        <f>D43</f>
        <v>0</v>
      </c>
      <c r="E42" s="89">
        <f t="shared" ref="E42:F42" si="15">E43</f>
        <v>16170000</v>
      </c>
      <c r="F42" s="89">
        <f t="shared" si="15"/>
        <v>16865000</v>
      </c>
    </row>
    <row r="43" spans="1:6" s="19" customFormat="1" ht="31.15" hidden="1" customHeight="1" x14ac:dyDescent="0.3">
      <c r="A43" s="16" t="s">
        <v>13</v>
      </c>
      <c r="B43" s="16"/>
      <c r="C43" s="17" t="s">
        <v>1100</v>
      </c>
      <c r="D43" s="18">
        <v>0</v>
      </c>
      <c r="E43" s="18">
        <v>16170000</v>
      </c>
      <c r="F43" s="18">
        <v>16865000</v>
      </c>
    </row>
    <row r="44" spans="1:6" s="93" customFormat="1" ht="92.25" customHeight="1" x14ac:dyDescent="0.3">
      <c r="A44" s="38" t="s">
        <v>1232</v>
      </c>
      <c r="B44" s="38"/>
      <c r="C44" s="39" t="s">
        <v>982</v>
      </c>
      <c r="D44" s="89">
        <f>D45</f>
        <v>45767000</v>
      </c>
      <c r="E44" s="89">
        <f t="shared" ref="E44:F44" si="16">E45</f>
        <v>13563000</v>
      </c>
      <c r="F44" s="89">
        <f t="shared" si="16"/>
        <v>13943000</v>
      </c>
    </row>
    <row r="45" spans="1:6" s="93" customFormat="1" ht="119.25" customHeight="1" x14ac:dyDescent="0.3">
      <c r="A45" s="38" t="s">
        <v>1233</v>
      </c>
      <c r="B45" s="38"/>
      <c r="C45" s="39" t="s">
        <v>981</v>
      </c>
      <c r="D45" s="89">
        <f>D46</f>
        <v>45767000</v>
      </c>
      <c r="E45" s="89">
        <f t="shared" ref="E45:F45" si="17">E46</f>
        <v>13563000</v>
      </c>
      <c r="F45" s="89">
        <f t="shared" si="17"/>
        <v>13943000</v>
      </c>
    </row>
    <row r="46" spans="1:6" s="19" customFormat="1" hidden="1" x14ac:dyDescent="0.3">
      <c r="A46" s="16" t="s">
        <v>13</v>
      </c>
      <c r="B46" s="16"/>
      <c r="C46" s="17" t="s">
        <v>983</v>
      </c>
      <c r="D46" s="18">
        <v>45767000</v>
      </c>
      <c r="E46" s="18">
        <v>13563000</v>
      </c>
      <c r="F46" s="18">
        <v>13943000</v>
      </c>
    </row>
    <row r="47" spans="1:6" s="93" customFormat="1" ht="94.5" customHeight="1" x14ac:dyDescent="0.3">
      <c r="A47" s="38" t="s">
        <v>1234</v>
      </c>
      <c r="B47" s="38"/>
      <c r="C47" s="39" t="s">
        <v>984</v>
      </c>
      <c r="D47" s="89">
        <f>D48</f>
        <v>147545000</v>
      </c>
      <c r="E47" s="89">
        <f t="shared" ref="E47:F47" si="18">E48</f>
        <v>97446000</v>
      </c>
      <c r="F47" s="89">
        <f t="shared" si="18"/>
        <v>100175000</v>
      </c>
    </row>
    <row r="48" spans="1:6" s="93" customFormat="1" ht="115.5" customHeight="1" x14ac:dyDescent="0.3">
      <c r="A48" s="38" t="s">
        <v>1235</v>
      </c>
      <c r="B48" s="38"/>
      <c r="C48" s="39" t="s">
        <v>985</v>
      </c>
      <c r="D48" s="89">
        <f>D49</f>
        <v>147545000</v>
      </c>
      <c r="E48" s="89">
        <f t="shared" ref="E48:F48" si="19">E49</f>
        <v>97446000</v>
      </c>
      <c r="F48" s="89">
        <f t="shared" si="19"/>
        <v>100175000</v>
      </c>
    </row>
    <row r="49" spans="1:6" s="19" customFormat="1" hidden="1" x14ac:dyDescent="0.3">
      <c r="A49" s="16" t="s">
        <v>13</v>
      </c>
      <c r="B49" s="16"/>
      <c r="C49" s="17" t="s">
        <v>986</v>
      </c>
      <c r="D49" s="18">
        <v>147545000</v>
      </c>
      <c r="E49" s="18">
        <v>97446000</v>
      </c>
      <c r="F49" s="18">
        <v>100175000</v>
      </c>
    </row>
    <row r="50" spans="1:6" s="19" customFormat="1" ht="242.25" customHeight="1" x14ac:dyDescent="0.3">
      <c r="A50" s="38" t="s">
        <v>1251</v>
      </c>
      <c r="B50" s="38"/>
      <c r="C50" s="39" t="s">
        <v>1102</v>
      </c>
      <c r="D50" s="89">
        <f>D51</f>
        <v>31496000</v>
      </c>
      <c r="E50" s="89">
        <f t="shared" ref="E50:F50" si="20">E51</f>
        <v>83024000</v>
      </c>
      <c r="F50" s="89">
        <f t="shared" si="20"/>
        <v>88420000</v>
      </c>
    </row>
    <row r="51" spans="1:6" s="19" customFormat="1" ht="258.75" customHeight="1" x14ac:dyDescent="0.3">
      <c r="A51" s="38" t="s">
        <v>1252</v>
      </c>
      <c r="B51" s="38"/>
      <c r="C51" s="39" t="s">
        <v>1103</v>
      </c>
      <c r="D51" s="89">
        <f>D52</f>
        <v>31496000</v>
      </c>
      <c r="E51" s="89">
        <f t="shared" ref="E51:F51" si="21">E52</f>
        <v>83024000</v>
      </c>
      <c r="F51" s="89">
        <f t="shared" si="21"/>
        <v>88420000</v>
      </c>
    </row>
    <row r="52" spans="1:6" s="19" customFormat="1" hidden="1" x14ac:dyDescent="0.3">
      <c r="A52" s="16" t="s">
        <v>13</v>
      </c>
      <c r="B52" s="16"/>
      <c r="C52" s="17" t="s">
        <v>1104</v>
      </c>
      <c r="D52" s="18">
        <v>31496000</v>
      </c>
      <c r="E52" s="18">
        <v>83024000</v>
      </c>
      <c r="F52" s="18">
        <v>88420000</v>
      </c>
    </row>
    <row r="53" spans="1:6" s="19" customFormat="1" ht="239.25" customHeight="1" x14ac:dyDescent="0.3">
      <c r="A53" s="38" t="s">
        <v>1253</v>
      </c>
      <c r="B53" s="38"/>
      <c r="C53" s="39" t="s">
        <v>1105</v>
      </c>
      <c r="D53" s="89">
        <f>D54</f>
        <v>11479000</v>
      </c>
      <c r="E53" s="89">
        <f t="shared" ref="E53:F53" si="22">E54</f>
        <v>25314000</v>
      </c>
      <c r="F53" s="89">
        <f t="shared" si="22"/>
        <v>26959000</v>
      </c>
    </row>
    <row r="54" spans="1:6" s="19" customFormat="1" ht="265.5" customHeight="1" x14ac:dyDescent="0.3">
      <c r="A54" s="38" t="s">
        <v>1255</v>
      </c>
      <c r="B54" s="38"/>
      <c r="C54" s="39" t="s">
        <v>1106</v>
      </c>
      <c r="D54" s="89">
        <f>D55</f>
        <v>11479000</v>
      </c>
      <c r="E54" s="89">
        <f t="shared" ref="E54:F54" si="23">E55</f>
        <v>25314000</v>
      </c>
      <c r="F54" s="89">
        <f t="shared" si="23"/>
        <v>26959000</v>
      </c>
    </row>
    <row r="55" spans="1:6" s="19" customFormat="1" hidden="1" x14ac:dyDescent="0.3">
      <c r="A55" s="16" t="s">
        <v>13</v>
      </c>
      <c r="B55" s="16"/>
      <c r="C55" s="17" t="s">
        <v>1107</v>
      </c>
      <c r="D55" s="18">
        <v>11479000</v>
      </c>
      <c r="E55" s="18">
        <v>25314000</v>
      </c>
      <c r="F55" s="18">
        <v>26959000</v>
      </c>
    </row>
    <row r="56" spans="1:6" s="19" customFormat="1" ht="246.75" customHeight="1" x14ac:dyDescent="0.3">
      <c r="A56" s="38" t="s">
        <v>1254</v>
      </c>
      <c r="B56" s="38"/>
      <c r="C56" s="39" t="s">
        <v>1108</v>
      </c>
      <c r="D56" s="89">
        <f>D57</f>
        <v>10924000</v>
      </c>
      <c r="E56" s="89">
        <f t="shared" ref="E56:F56" si="24">E57</f>
        <v>43871000</v>
      </c>
      <c r="F56" s="89">
        <f t="shared" si="24"/>
        <v>46723000</v>
      </c>
    </row>
    <row r="57" spans="1:6" s="19" customFormat="1" ht="260.25" customHeight="1" x14ac:dyDescent="0.3">
      <c r="A57" s="38" t="s">
        <v>1101</v>
      </c>
      <c r="B57" s="38"/>
      <c r="C57" s="39" t="s">
        <v>1109</v>
      </c>
      <c r="D57" s="89">
        <f>D58</f>
        <v>10924000</v>
      </c>
      <c r="E57" s="89">
        <f t="shared" ref="E57:F57" si="25">E58</f>
        <v>43871000</v>
      </c>
      <c r="F57" s="89">
        <f t="shared" si="25"/>
        <v>46723000</v>
      </c>
    </row>
    <row r="58" spans="1:6" s="19" customFormat="1" ht="31.5" hidden="1" x14ac:dyDescent="0.3">
      <c r="A58" s="16" t="s">
        <v>13</v>
      </c>
      <c r="B58" s="16"/>
      <c r="C58" s="17" t="s">
        <v>1110</v>
      </c>
      <c r="D58" s="18">
        <v>10924000</v>
      </c>
      <c r="E58" s="18">
        <v>43871000</v>
      </c>
      <c r="F58" s="18">
        <v>46723000</v>
      </c>
    </row>
    <row r="59" spans="1:6" s="19" customFormat="1" ht="150" x14ac:dyDescent="0.3">
      <c r="A59" s="173" t="s">
        <v>1373</v>
      </c>
      <c r="B59" s="16"/>
      <c r="C59" s="39" t="s">
        <v>1375</v>
      </c>
      <c r="D59" s="11">
        <f>SUM(D60)</f>
        <v>11876000</v>
      </c>
      <c r="E59" s="11">
        <f t="shared" ref="E59:F59" si="26">SUM(E60)</f>
        <v>0</v>
      </c>
      <c r="F59" s="11">
        <f t="shared" si="26"/>
        <v>0</v>
      </c>
    </row>
    <row r="60" spans="1:6" s="19" customFormat="1" ht="168.75" x14ac:dyDescent="0.3">
      <c r="A60" s="173" t="s">
        <v>1374</v>
      </c>
      <c r="B60" s="16"/>
      <c r="C60" s="39" t="s">
        <v>1376</v>
      </c>
      <c r="D60" s="11">
        <f>SUM(D61)</f>
        <v>11876000</v>
      </c>
      <c r="E60" s="11">
        <f t="shared" ref="E60:F60" si="27">SUM(E61)</f>
        <v>0</v>
      </c>
      <c r="F60" s="11">
        <f t="shared" si="27"/>
        <v>0</v>
      </c>
    </row>
    <row r="61" spans="1:6" s="19" customFormat="1" ht="31.5" hidden="1" x14ac:dyDescent="0.3">
      <c r="A61" s="174" t="s">
        <v>13</v>
      </c>
      <c r="B61" s="16"/>
      <c r="C61" s="17" t="s">
        <v>1377</v>
      </c>
      <c r="D61" s="18">
        <v>11876000</v>
      </c>
      <c r="E61" s="18">
        <v>0</v>
      </c>
      <c r="F61" s="18">
        <v>0</v>
      </c>
    </row>
    <row r="62" spans="1:6" s="19" customFormat="1" ht="56.25" x14ac:dyDescent="0.3">
      <c r="A62" s="171" t="s">
        <v>1378</v>
      </c>
      <c r="B62" s="16"/>
      <c r="C62" s="39" t="s">
        <v>1380</v>
      </c>
      <c r="D62" s="11">
        <f>SUM(D63)</f>
        <v>588904000</v>
      </c>
      <c r="E62" s="11">
        <f t="shared" ref="E62:F62" si="28">SUM(E63)</f>
        <v>0</v>
      </c>
      <c r="F62" s="11">
        <f t="shared" si="28"/>
        <v>0</v>
      </c>
    </row>
    <row r="63" spans="1:6" s="19" customFormat="1" ht="75" x14ac:dyDescent="0.3">
      <c r="A63" s="171" t="s">
        <v>1379</v>
      </c>
      <c r="B63" s="16"/>
      <c r="C63" s="39" t="s">
        <v>1381</v>
      </c>
      <c r="D63" s="11">
        <f>SUM(D64)</f>
        <v>588904000</v>
      </c>
      <c r="E63" s="11">
        <f t="shared" ref="E63:F63" si="29">SUM(E64)</f>
        <v>0</v>
      </c>
      <c r="F63" s="11">
        <f t="shared" si="29"/>
        <v>0</v>
      </c>
    </row>
    <row r="64" spans="1:6" s="19" customFormat="1" ht="31.5" hidden="1" x14ac:dyDescent="0.3">
      <c r="A64" s="16" t="s">
        <v>13</v>
      </c>
      <c r="B64" s="16"/>
      <c r="C64" s="17" t="s">
        <v>1382</v>
      </c>
      <c r="D64" s="18">
        <v>588904000</v>
      </c>
      <c r="E64" s="18">
        <v>0</v>
      </c>
      <c r="F64" s="18">
        <v>0</v>
      </c>
    </row>
    <row r="65" spans="1:6" s="19" customFormat="1" ht="56.25" x14ac:dyDescent="0.3">
      <c r="A65" s="171" t="s">
        <v>1383</v>
      </c>
      <c r="B65" s="16"/>
      <c r="C65" s="39" t="s">
        <v>1385</v>
      </c>
      <c r="D65" s="11">
        <f>SUM(D66)</f>
        <v>1215000</v>
      </c>
      <c r="E65" s="11">
        <f t="shared" ref="E65:F65" si="30">SUM(E66)</f>
        <v>0</v>
      </c>
      <c r="F65" s="11">
        <f t="shared" si="30"/>
        <v>0</v>
      </c>
    </row>
    <row r="66" spans="1:6" s="19" customFormat="1" ht="75" x14ac:dyDescent="0.3">
      <c r="A66" s="171" t="s">
        <v>1384</v>
      </c>
      <c r="B66" s="16"/>
      <c r="C66" s="39" t="s">
        <v>1386</v>
      </c>
      <c r="D66" s="11">
        <f>SUM(D67)</f>
        <v>1215000</v>
      </c>
      <c r="E66" s="11">
        <f t="shared" ref="E66:F66" si="31">SUM(E67)</f>
        <v>0</v>
      </c>
      <c r="F66" s="11">
        <f t="shared" si="31"/>
        <v>0</v>
      </c>
    </row>
    <row r="67" spans="1:6" s="19" customFormat="1" ht="31.5" hidden="1" x14ac:dyDescent="0.3">
      <c r="A67" s="16" t="s">
        <v>13</v>
      </c>
      <c r="B67" s="16"/>
      <c r="C67" s="17" t="s">
        <v>1387</v>
      </c>
      <c r="D67" s="18">
        <v>1215000</v>
      </c>
      <c r="E67" s="18">
        <v>0</v>
      </c>
      <c r="F67" s="18">
        <v>0</v>
      </c>
    </row>
    <row r="68" spans="1:6" ht="43.9" customHeight="1" x14ac:dyDescent="0.3">
      <c r="A68" s="10" t="s">
        <v>24</v>
      </c>
      <c r="B68" s="10"/>
      <c r="C68" s="6" t="s">
        <v>25</v>
      </c>
      <c r="D68" s="11">
        <f t="shared" ref="D68:F68" si="32">SUM(D69)</f>
        <v>77427000</v>
      </c>
      <c r="E68" s="11">
        <f t="shared" si="32"/>
        <v>80820000</v>
      </c>
      <c r="F68" s="11">
        <f t="shared" si="32"/>
        <v>107160000</v>
      </c>
    </row>
    <row r="69" spans="1:6" ht="25.5" customHeight="1" x14ac:dyDescent="0.3">
      <c r="A69" s="10" t="s">
        <v>26</v>
      </c>
      <c r="B69" s="10"/>
      <c r="C69" s="6" t="s">
        <v>27</v>
      </c>
      <c r="D69" s="11">
        <f t="shared" ref="D69:F69" si="33">SUM(D70,D73,D76,D79)</f>
        <v>77427000</v>
      </c>
      <c r="E69" s="11">
        <f t="shared" si="33"/>
        <v>80820000</v>
      </c>
      <c r="F69" s="11">
        <f t="shared" si="33"/>
        <v>107160000</v>
      </c>
    </row>
    <row r="70" spans="1:6" ht="66" customHeight="1" x14ac:dyDescent="0.3">
      <c r="A70" s="10" t="s">
        <v>28</v>
      </c>
      <c r="B70" s="10"/>
      <c r="C70" s="6" t="s">
        <v>29</v>
      </c>
      <c r="D70" s="11">
        <f t="shared" ref="D70:F71" si="34">SUM(D71)</f>
        <v>40496000</v>
      </c>
      <c r="E70" s="11">
        <f t="shared" si="34"/>
        <v>42312000</v>
      </c>
      <c r="F70" s="11">
        <f t="shared" si="34"/>
        <v>56017000</v>
      </c>
    </row>
    <row r="71" spans="1:6" ht="94.5" customHeight="1" x14ac:dyDescent="0.3">
      <c r="A71" s="10" t="s">
        <v>30</v>
      </c>
      <c r="B71" s="10"/>
      <c r="C71" s="6" t="s">
        <v>31</v>
      </c>
      <c r="D71" s="11">
        <f t="shared" si="34"/>
        <v>40496000</v>
      </c>
      <c r="E71" s="11">
        <f t="shared" si="34"/>
        <v>42312000</v>
      </c>
      <c r="F71" s="11">
        <f t="shared" si="34"/>
        <v>56017000</v>
      </c>
    </row>
    <row r="72" spans="1:6" s="19" customFormat="1" hidden="1" x14ac:dyDescent="0.3">
      <c r="A72" s="16" t="s">
        <v>13</v>
      </c>
      <c r="B72" s="16"/>
      <c r="C72" s="17" t="s">
        <v>946</v>
      </c>
      <c r="D72" s="18">
        <v>40496000</v>
      </c>
      <c r="E72" s="18">
        <v>42312000</v>
      </c>
      <c r="F72" s="18">
        <v>56017000</v>
      </c>
    </row>
    <row r="73" spans="1:6" ht="81" customHeight="1" x14ac:dyDescent="0.3">
      <c r="A73" s="10" t="s">
        <v>32</v>
      </c>
      <c r="B73" s="10"/>
      <c r="C73" s="6" t="s">
        <v>33</v>
      </c>
      <c r="D73" s="11">
        <f t="shared" ref="D73:F74" si="35">SUM(D74)</f>
        <v>182000</v>
      </c>
      <c r="E73" s="11">
        <f t="shared" si="35"/>
        <v>196000</v>
      </c>
      <c r="F73" s="11">
        <f t="shared" si="35"/>
        <v>260000</v>
      </c>
    </row>
    <row r="74" spans="1:6" ht="101.45" customHeight="1" x14ac:dyDescent="0.3">
      <c r="A74" s="10" t="s">
        <v>34</v>
      </c>
      <c r="B74" s="10"/>
      <c r="C74" s="6" t="s">
        <v>35</v>
      </c>
      <c r="D74" s="11">
        <f t="shared" si="35"/>
        <v>182000</v>
      </c>
      <c r="E74" s="11">
        <f t="shared" si="35"/>
        <v>196000</v>
      </c>
      <c r="F74" s="11">
        <f t="shared" si="35"/>
        <v>260000</v>
      </c>
    </row>
    <row r="75" spans="1:6" s="19" customFormat="1" hidden="1" x14ac:dyDescent="0.3">
      <c r="A75" s="16" t="s">
        <v>13</v>
      </c>
      <c r="B75" s="16"/>
      <c r="C75" s="17" t="s">
        <v>949</v>
      </c>
      <c r="D75" s="18">
        <v>182000</v>
      </c>
      <c r="E75" s="18">
        <v>196000</v>
      </c>
      <c r="F75" s="18">
        <v>260000</v>
      </c>
    </row>
    <row r="76" spans="1:6" ht="63.6" customHeight="1" x14ac:dyDescent="0.3">
      <c r="A76" s="10" t="s">
        <v>36</v>
      </c>
      <c r="B76" s="10"/>
      <c r="C76" s="6" t="s">
        <v>37</v>
      </c>
      <c r="D76" s="11">
        <f>SUM(D77)</f>
        <v>40897000</v>
      </c>
      <c r="E76" s="11">
        <f t="shared" ref="E76" si="36">SUM(E77)</f>
        <v>42521000</v>
      </c>
      <c r="F76" s="11">
        <f>SUM(F77)</f>
        <v>56247000</v>
      </c>
    </row>
    <row r="77" spans="1:6" ht="99.75" customHeight="1" x14ac:dyDescent="0.3">
      <c r="A77" s="10" t="s">
        <v>38</v>
      </c>
      <c r="B77" s="10"/>
      <c r="C77" s="6" t="s">
        <v>39</v>
      </c>
      <c r="D77" s="11">
        <f t="shared" ref="D77:F77" si="37">SUM(D78)</f>
        <v>40897000</v>
      </c>
      <c r="E77" s="11">
        <f t="shared" si="37"/>
        <v>42521000</v>
      </c>
      <c r="F77" s="11">
        <f t="shared" si="37"/>
        <v>56247000</v>
      </c>
    </row>
    <row r="78" spans="1:6" s="19" customFormat="1" hidden="1" x14ac:dyDescent="0.3">
      <c r="A78" s="16" t="s">
        <v>13</v>
      </c>
      <c r="B78" s="16"/>
      <c r="C78" s="17" t="s">
        <v>947</v>
      </c>
      <c r="D78" s="18">
        <v>40897000</v>
      </c>
      <c r="E78" s="18">
        <v>42521000</v>
      </c>
      <c r="F78" s="18">
        <v>56247000</v>
      </c>
    </row>
    <row r="79" spans="1:6" ht="64.900000000000006" customHeight="1" x14ac:dyDescent="0.3">
      <c r="A79" s="10" t="s">
        <v>40</v>
      </c>
      <c r="B79" s="10"/>
      <c r="C79" s="6" t="s">
        <v>41</v>
      </c>
      <c r="D79" s="11">
        <f t="shared" ref="D79:F80" si="38">SUM(D80)</f>
        <v>-4148000</v>
      </c>
      <c r="E79" s="11">
        <f t="shared" si="38"/>
        <v>-4209000</v>
      </c>
      <c r="F79" s="11">
        <f t="shared" si="38"/>
        <v>-5364000</v>
      </c>
    </row>
    <row r="80" spans="1:6" ht="99" customHeight="1" x14ac:dyDescent="0.3">
      <c r="A80" s="10" t="s">
        <v>42</v>
      </c>
      <c r="B80" s="10"/>
      <c r="C80" s="6" t="s">
        <v>43</v>
      </c>
      <c r="D80" s="11">
        <f t="shared" si="38"/>
        <v>-4148000</v>
      </c>
      <c r="E80" s="11">
        <f t="shared" si="38"/>
        <v>-4209000</v>
      </c>
      <c r="F80" s="11">
        <f t="shared" si="38"/>
        <v>-5364000</v>
      </c>
    </row>
    <row r="81" spans="1:6" s="19" customFormat="1" hidden="1" x14ac:dyDescent="0.3">
      <c r="A81" s="16" t="s">
        <v>13</v>
      </c>
      <c r="B81" s="16"/>
      <c r="C81" s="17" t="s">
        <v>948</v>
      </c>
      <c r="D81" s="18">
        <v>-4148000</v>
      </c>
      <c r="E81" s="18">
        <v>-4209000</v>
      </c>
      <c r="F81" s="18">
        <v>-5364000</v>
      </c>
    </row>
    <row r="82" spans="1:6" ht="28.15" customHeight="1" x14ac:dyDescent="0.3">
      <c r="A82" s="10" t="s">
        <v>44</v>
      </c>
      <c r="B82" s="10"/>
      <c r="C82" s="6" t="s">
        <v>45</v>
      </c>
      <c r="D82" s="11">
        <f>SUM(D83,D96,D100,D92,D104)</f>
        <v>4448188000</v>
      </c>
      <c r="E82" s="11">
        <f t="shared" ref="E82:F82" si="39">SUM(E83,E96,E100,E92,E104)</f>
        <v>4918369000</v>
      </c>
      <c r="F82" s="11">
        <f t="shared" si="39"/>
        <v>5464292000</v>
      </c>
    </row>
    <row r="83" spans="1:6" ht="21.75" customHeight="1" x14ac:dyDescent="0.3">
      <c r="A83" s="10" t="s">
        <v>46</v>
      </c>
      <c r="B83" s="10"/>
      <c r="C83" s="6" t="s">
        <v>47</v>
      </c>
      <c r="D83" s="11">
        <f>SUM(D84,D88)</f>
        <v>4194878000</v>
      </c>
      <c r="E83" s="11">
        <f t="shared" ref="E83:F83" si="40">SUM(E84,E88)</f>
        <v>4721460000</v>
      </c>
      <c r="F83" s="11">
        <f t="shared" si="40"/>
        <v>5254144000</v>
      </c>
    </row>
    <row r="84" spans="1:6" ht="26.25" customHeight="1" x14ac:dyDescent="0.3">
      <c r="A84" s="10" t="s">
        <v>48</v>
      </c>
      <c r="B84" s="10"/>
      <c r="C84" s="6" t="s">
        <v>49</v>
      </c>
      <c r="D84" s="11">
        <f>SUM(D85)</f>
        <v>2649539000</v>
      </c>
      <c r="E84" s="11">
        <f t="shared" ref="E84:F84" si="41">SUM(E85)</f>
        <v>2853927000</v>
      </c>
      <c r="F84" s="11">
        <f t="shared" si="41"/>
        <v>3255310000</v>
      </c>
    </row>
    <row r="85" spans="1:6" x14ac:dyDescent="0.3">
      <c r="A85" s="10" t="s">
        <v>48</v>
      </c>
      <c r="B85" s="10"/>
      <c r="C85" s="6" t="s">
        <v>50</v>
      </c>
      <c r="D85" s="11">
        <f t="shared" ref="D85:F85" si="42">SUM(D87)</f>
        <v>2649539000</v>
      </c>
      <c r="E85" s="11">
        <f t="shared" si="42"/>
        <v>2853927000</v>
      </c>
      <c r="F85" s="11">
        <f t="shared" si="42"/>
        <v>3255310000</v>
      </c>
    </row>
    <row r="86" spans="1:6" ht="57.6" customHeight="1" x14ac:dyDescent="0.3">
      <c r="A86" s="10" t="s">
        <v>51</v>
      </c>
      <c r="B86" s="10"/>
      <c r="C86" s="6" t="s">
        <v>52</v>
      </c>
      <c r="D86" s="11">
        <f t="shared" ref="D86:F86" si="43">SUM(D87)</f>
        <v>2649539000</v>
      </c>
      <c r="E86" s="11">
        <f t="shared" si="43"/>
        <v>2853927000</v>
      </c>
      <c r="F86" s="11">
        <f t="shared" si="43"/>
        <v>3255310000</v>
      </c>
    </row>
    <row r="87" spans="1:6" s="19" customFormat="1" hidden="1" x14ac:dyDescent="0.3">
      <c r="A87" s="16" t="s">
        <v>13</v>
      </c>
      <c r="B87" s="16"/>
      <c r="C87" s="17" t="s">
        <v>53</v>
      </c>
      <c r="D87" s="18">
        <v>2649539000</v>
      </c>
      <c r="E87" s="18">
        <v>2853927000</v>
      </c>
      <c r="F87" s="18">
        <v>3255310000</v>
      </c>
    </row>
    <row r="88" spans="1:6" ht="43.5" customHeight="1" x14ac:dyDescent="0.3">
      <c r="A88" s="10" t="s">
        <v>54</v>
      </c>
      <c r="B88" s="10"/>
      <c r="C88" s="6" t="s">
        <v>55</v>
      </c>
      <c r="D88" s="11">
        <f>SUM(D89)</f>
        <v>1545339000</v>
      </c>
      <c r="E88" s="11">
        <f t="shared" ref="E88:F88" si="44">SUM(E89)</f>
        <v>1867533000</v>
      </c>
      <c r="F88" s="11">
        <f t="shared" si="44"/>
        <v>1998834000</v>
      </c>
    </row>
    <row r="89" spans="1:6" ht="61.15" customHeight="1" x14ac:dyDescent="0.3">
      <c r="A89" s="10" t="s">
        <v>56</v>
      </c>
      <c r="B89" s="10"/>
      <c r="C89" s="6" t="s">
        <v>57</v>
      </c>
      <c r="D89" s="11">
        <f t="shared" ref="D89:F90" si="45">SUM(D90)</f>
        <v>1545339000</v>
      </c>
      <c r="E89" s="11">
        <f t="shared" si="45"/>
        <v>1867533000</v>
      </c>
      <c r="F89" s="11">
        <f t="shared" si="45"/>
        <v>1998834000</v>
      </c>
    </row>
    <row r="90" spans="1:6" ht="82.15" customHeight="1" x14ac:dyDescent="0.3">
      <c r="A90" s="10" t="s">
        <v>1047</v>
      </c>
      <c r="B90" s="10"/>
      <c r="C90" s="6" t="s">
        <v>58</v>
      </c>
      <c r="D90" s="11">
        <f t="shared" si="45"/>
        <v>1545339000</v>
      </c>
      <c r="E90" s="11">
        <f t="shared" si="45"/>
        <v>1867533000</v>
      </c>
      <c r="F90" s="11">
        <f t="shared" si="45"/>
        <v>1998834000</v>
      </c>
    </row>
    <row r="91" spans="1:6" s="19" customFormat="1" hidden="1" x14ac:dyDescent="0.3">
      <c r="A91" s="16" t="s">
        <v>13</v>
      </c>
      <c r="B91" s="16"/>
      <c r="C91" s="17" t="s">
        <v>59</v>
      </c>
      <c r="D91" s="18">
        <v>1545339000</v>
      </c>
      <c r="E91" s="18">
        <v>1867533000</v>
      </c>
      <c r="F91" s="18">
        <v>1998834000</v>
      </c>
    </row>
    <row r="92" spans="1:6" s="93" customFormat="1" x14ac:dyDescent="0.3">
      <c r="A92" s="38" t="s">
        <v>958</v>
      </c>
      <c r="B92" s="38"/>
      <c r="C92" s="39" t="s">
        <v>963</v>
      </c>
      <c r="D92" s="89">
        <f>D93</f>
        <v>212000</v>
      </c>
      <c r="E92" s="89">
        <f t="shared" ref="E92:F92" si="46">E93</f>
        <v>0</v>
      </c>
      <c r="F92" s="89">
        <f t="shared" si="46"/>
        <v>0</v>
      </c>
    </row>
    <row r="93" spans="1:6" s="93" customFormat="1" x14ac:dyDescent="0.3">
      <c r="A93" s="38" t="s">
        <v>958</v>
      </c>
      <c r="B93" s="38"/>
      <c r="C93" s="39" t="s">
        <v>962</v>
      </c>
      <c r="D93" s="89">
        <f>D94</f>
        <v>212000</v>
      </c>
      <c r="E93" s="89">
        <f t="shared" ref="E93:F93" si="47">E94</f>
        <v>0</v>
      </c>
      <c r="F93" s="89">
        <f t="shared" si="47"/>
        <v>0</v>
      </c>
    </row>
    <row r="94" spans="1:6" s="93" customFormat="1" ht="56.25" x14ac:dyDescent="0.3">
      <c r="A94" s="38" t="s">
        <v>959</v>
      </c>
      <c r="B94" s="38"/>
      <c r="C94" s="39" t="s">
        <v>961</v>
      </c>
      <c r="D94" s="89">
        <f>D95</f>
        <v>212000</v>
      </c>
      <c r="E94" s="89">
        <f t="shared" ref="E94:F94" si="48">E95</f>
        <v>0</v>
      </c>
      <c r="F94" s="89">
        <f t="shared" si="48"/>
        <v>0</v>
      </c>
    </row>
    <row r="95" spans="1:6" s="19" customFormat="1" hidden="1" x14ac:dyDescent="0.3">
      <c r="A95" s="16" t="s">
        <v>13</v>
      </c>
      <c r="B95" s="16"/>
      <c r="C95" s="17" t="s">
        <v>960</v>
      </c>
      <c r="D95" s="18">
        <v>212000</v>
      </c>
      <c r="E95" s="18">
        <v>0</v>
      </c>
      <c r="F95" s="18">
        <v>0</v>
      </c>
    </row>
    <row r="96" spans="1:6" x14ac:dyDescent="0.3">
      <c r="A96" s="10" t="s">
        <v>60</v>
      </c>
      <c r="B96" s="10"/>
      <c r="C96" s="6" t="s">
        <v>61</v>
      </c>
      <c r="D96" s="11">
        <f>SUM(D97)</f>
        <v>12004000</v>
      </c>
      <c r="E96" s="11">
        <f t="shared" ref="E96:F96" si="49">SUM(E97)</f>
        <v>7220000</v>
      </c>
      <c r="F96" s="11">
        <f t="shared" si="49"/>
        <v>7464000</v>
      </c>
    </row>
    <row r="97" spans="1:6" x14ac:dyDescent="0.3">
      <c r="A97" s="10" t="s">
        <v>60</v>
      </c>
      <c r="B97" s="10"/>
      <c r="C97" s="6" t="s">
        <v>62</v>
      </c>
      <c r="D97" s="11">
        <f t="shared" ref="D97:F98" si="50">SUM(D98)</f>
        <v>12004000</v>
      </c>
      <c r="E97" s="11">
        <f t="shared" si="50"/>
        <v>7220000</v>
      </c>
      <c r="F97" s="11">
        <f t="shared" si="50"/>
        <v>7464000</v>
      </c>
    </row>
    <row r="98" spans="1:6" ht="42" customHeight="1" x14ac:dyDescent="0.3">
      <c r="A98" s="10" t="s">
        <v>63</v>
      </c>
      <c r="B98" s="10"/>
      <c r="C98" s="6" t="s">
        <v>64</v>
      </c>
      <c r="D98" s="11">
        <f t="shared" si="50"/>
        <v>12004000</v>
      </c>
      <c r="E98" s="11">
        <f t="shared" si="50"/>
        <v>7220000</v>
      </c>
      <c r="F98" s="11">
        <f t="shared" si="50"/>
        <v>7464000</v>
      </c>
    </row>
    <row r="99" spans="1:6" s="19" customFormat="1" hidden="1" x14ac:dyDescent="0.3">
      <c r="A99" s="16" t="s">
        <v>13</v>
      </c>
      <c r="B99" s="16"/>
      <c r="C99" s="17" t="s">
        <v>65</v>
      </c>
      <c r="D99" s="18">
        <v>12004000</v>
      </c>
      <c r="E99" s="18">
        <v>7220000</v>
      </c>
      <c r="F99" s="18">
        <v>7464000</v>
      </c>
    </row>
    <row r="100" spans="1:6" ht="22.5" customHeight="1" x14ac:dyDescent="0.3">
      <c r="A100" s="10" t="s">
        <v>66</v>
      </c>
      <c r="B100" s="10"/>
      <c r="C100" s="6" t="s">
        <v>67</v>
      </c>
      <c r="D100" s="11">
        <f t="shared" ref="D100:F102" si="51">SUM(D101)</f>
        <v>238085000</v>
      </c>
      <c r="E100" s="11">
        <f t="shared" si="51"/>
        <v>189689000</v>
      </c>
      <c r="F100" s="11">
        <f>SUM(F101)</f>
        <v>202684000</v>
      </c>
    </row>
    <row r="101" spans="1:6" ht="42" customHeight="1" x14ac:dyDescent="0.3">
      <c r="A101" s="10" t="s">
        <v>68</v>
      </c>
      <c r="B101" s="10"/>
      <c r="C101" s="6" t="s">
        <v>69</v>
      </c>
      <c r="D101" s="11">
        <f t="shared" si="51"/>
        <v>238085000</v>
      </c>
      <c r="E101" s="11">
        <f t="shared" si="51"/>
        <v>189689000</v>
      </c>
      <c r="F101" s="11">
        <f t="shared" si="51"/>
        <v>202684000</v>
      </c>
    </row>
    <row r="102" spans="1:6" ht="57.75" customHeight="1" x14ac:dyDescent="0.3">
      <c r="A102" s="10" t="s">
        <v>70</v>
      </c>
      <c r="B102" s="10"/>
      <c r="C102" s="6" t="s">
        <v>71</v>
      </c>
      <c r="D102" s="11">
        <f t="shared" si="51"/>
        <v>238085000</v>
      </c>
      <c r="E102" s="11">
        <f t="shared" si="51"/>
        <v>189689000</v>
      </c>
      <c r="F102" s="11">
        <f t="shared" si="51"/>
        <v>202684000</v>
      </c>
    </row>
    <row r="103" spans="1:6" s="19" customFormat="1" hidden="1" x14ac:dyDescent="0.3">
      <c r="A103" s="16" t="s">
        <v>13</v>
      </c>
      <c r="B103" s="16"/>
      <c r="C103" s="17" t="s">
        <v>72</v>
      </c>
      <c r="D103" s="18">
        <v>238085000</v>
      </c>
      <c r="E103" s="18">
        <v>189689000</v>
      </c>
      <c r="F103" s="18">
        <v>202684000</v>
      </c>
    </row>
    <row r="104" spans="1:6" s="19" customFormat="1" ht="37.5" x14ac:dyDescent="0.3">
      <c r="A104" s="173" t="s">
        <v>1388</v>
      </c>
      <c r="B104" s="16"/>
      <c r="C104" s="6" t="s">
        <v>1390</v>
      </c>
      <c r="D104" s="11">
        <f>SUM(D105)</f>
        <v>3009000</v>
      </c>
      <c r="E104" s="11">
        <f t="shared" ref="E104:F104" si="52">SUM(E105)</f>
        <v>0</v>
      </c>
      <c r="F104" s="11">
        <f t="shared" si="52"/>
        <v>0</v>
      </c>
    </row>
    <row r="105" spans="1:6" s="19" customFormat="1" ht="56.25" x14ac:dyDescent="0.3">
      <c r="A105" s="173" t="s">
        <v>1389</v>
      </c>
      <c r="B105" s="16"/>
      <c r="C105" s="6" t="s">
        <v>1391</v>
      </c>
      <c r="D105" s="11">
        <f>SUM(D106)</f>
        <v>3009000</v>
      </c>
      <c r="E105" s="11">
        <f t="shared" ref="E105:F105" si="53">SUM(E106)</f>
        <v>0</v>
      </c>
      <c r="F105" s="11">
        <f t="shared" si="53"/>
        <v>0</v>
      </c>
    </row>
    <row r="106" spans="1:6" s="19" customFormat="1" hidden="1" x14ac:dyDescent="0.3">
      <c r="A106" s="16" t="s">
        <v>13</v>
      </c>
      <c r="B106" s="16"/>
      <c r="C106" s="17" t="s">
        <v>1392</v>
      </c>
      <c r="D106" s="18">
        <v>3009000</v>
      </c>
      <c r="E106" s="18">
        <v>0</v>
      </c>
      <c r="F106" s="18">
        <v>0</v>
      </c>
    </row>
    <row r="107" spans="1:6" x14ac:dyDescent="0.3">
      <c r="A107" s="10" t="s">
        <v>73</v>
      </c>
      <c r="B107" s="10"/>
      <c r="C107" s="6" t="s">
        <v>74</v>
      </c>
      <c r="D107" s="11">
        <f>SUM(D108,D117,D112)</f>
        <v>1020039000</v>
      </c>
      <c r="E107" s="11">
        <f t="shared" ref="E107:F107" si="54">SUM(E108,E117,E112)</f>
        <v>884949000</v>
      </c>
      <c r="F107" s="11">
        <f t="shared" si="54"/>
        <v>915813000</v>
      </c>
    </row>
    <row r="108" spans="1:6" x14ac:dyDescent="0.3">
      <c r="A108" s="10" t="s">
        <v>75</v>
      </c>
      <c r="B108" s="10"/>
      <c r="C108" s="6" t="s">
        <v>76</v>
      </c>
      <c r="D108" s="11">
        <f t="shared" ref="D108:F110" si="55">SUM(D109)</f>
        <v>395200000</v>
      </c>
      <c r="E108" s="11">
        <f t="shared" si="55"/>
        <v>312867000</v>
      </c>
      <c r="F108" s="11">
        <f t="shared" si="55"/>
        <v>330894000</v>
      </c>
    </row>
    <row r="109" spans="1:6" ht="46.9" customHeight="1" x14ac:dyDescent="0.3">
      <c r="A109" s="10" t="s">
        <v>77</v>
      </c>
      <c r="B109" s="10"/>
      <c r="C109" s="6" t="s">
        <v>78</v>
      </c>
      <c r="D109" s="11">
        <f t="shared" si="55"/>
        <v>395200000</v>
      </c>
      <c r="E109" s="11">
        <f t="shared" si="55"/>
        <v>312867000</v>
      </c>
      <c r="F109" s="11">
        <f t="shared" si="55"/>
        <v>330894000</v>
      </c>
    </row>
    <row r="110" spans="1:6" ht="57" customHeight="1" x14ac:dyDescent="0.3">
      <c r="A110" s="10" t="s">
        <v>79</v>
      </c>
      <c r="B110" s="10"/>
      <c r="C110" s="6" t="s">
        <v>80</v>
      </c>
      <c r="D110" s="11">
        <f t="shared" si="55"/>
        <v>395200000</v>
      </c>
      <c r="E110" s="11">
        <f t="shared" si="55"/>
        <v>312867000</v>
      </c>
      <c r="F110" s="11">
        <f t="shared" si="55"/>
        <v>330894000</v>
      </c>
    </row>
    <row r="111" spans="1:6" s="19" customFormat="1" hidden="1" x14ac:dyDescent="0.3">
      <c r="A111" s="16" t="s">
        <v>13</v>
      </c>
      <c r="B111" s="16"/>
      <c r="C111" s="17" t="s">
        <v>81</v>
      </c>
      <c r="D111" s="18">
        <v>395200000</v>
      </c>
      <c r="E111" s="18">
        <v>312867000</v>
      </c>
      <c r="F111" s="18">
        <v>330894000</v>
      </c>
    </row>
    <row r="112" spans="1:6" s="93" customFormat="1" x14ac:dyDescent="0.3">
      <c r="A112" s="38" t="s">
        <v>987</v>
      </c>
      <c r="B112" s="38"/>
      <c r="C112" s="39" t="s">
        <v>988</v>
      </c>
      <c r="D112" s="89">
        <f>SUM(D113,D115)</f>
        <v>1575000</v>
      </c>
      <c r="E112" s="89">
        <f t="shared" ref="E112:F112" si="56">SUM(E113,E115)</f>
        <v>1848000</v>
      </c>
      <c r="F112" s="89">
        <f t="shared" si="56"/>
        <v>1848000</v>
      </c>
    </row>
    <row r="113" spans="1:6" s="93" customFormat="1" ht="37.5" x14ac:dyDescent="0.3">
      <c r="A113" s="38" t="s">
        <v>989</v>
      </c>
      <c r="B113" s="38"/>
      <c r="C113" s="39" t="s">
        <v>990</v>
      </c>
      <c r="D113" s="89">
        <f>D114</f>
        <v>1575000</v>
      </c>
      <c r="E113" s="89">
        <f t="shared" ref="E113:F113" si="57">E114</f>
        <v>1848000</v>
      </c>
      <c r="F113" s="89">
        <f t="shared" si="57"/>
        <v>1848000</v>
      </c>
    </row>
    <row r="114" spans="1:6" s="19" customFormat="1" hidden="1" x14ac:dyDescent="0.3">
      <c r="A114" s="16" t="s">
        <v>13</v>
      </c>
      <c r="B114" s="16"/>
      <c r="C114" s="17" t="s">
        <v>991</v>
      </c>
      <c r="D114" s="18">
        <v>1575000</v>
      </c>
      <c r="E114" s="18">
        <v>1848000</v>
      </c>
      <c r="F114" s="18">
        <v>1848000</v>
      </c>
    </row>
    <row r="115" spans="1:6" s="93" customFormat="1" ht="37.5" hidden="1" x14ac:dyDescent="0.3">
      <c r="A115" s="38" t="s">
        <v>994</v>
      </c>
      <c r="B115" s="38"/>
      <c r="C115" s="39" t="s">
        <v>992</v>
      </c>
      <c r="D115" s="89">
        <f>D116</f>
        <v>0</v>
      </c>
      <c r="E115" s="89">
        <f t="shared" ref="E115:F115" si="58">E116</f>
        <v>0</v>
      </c>
      <c r="F115" s="89">
        <f t="shared" si="58"/>
        <v>0</v>
      </c>
    </row>
    <row r="116" spans="1:6" s="19" customFormat="1" hidden="1" x14ac:dyDescent="0.3">
      <c r="A116" s="16" t="s">
        <v>13</v>
      </c>
      <c r="B116" s="16"/>
      <c r="C116" s="17" t="s">
        <v>993</v>
      </c>
      <c r="D116" s="18">
        <v>0</v>
      </c>
      <c r="E116" s="18">
        <v>0</v>
      </c>
      <c r="F116" s="18">
        <v>0</v>
      </c>
    </row>
    <row r="117" spans="1:6" x14ac:dyDescent="0.3">
      <c r="A117" s="10" t="s">
        <v>82</v>
      </c>
      <c r="B117" s="10"/>
      <c r="C117" s="6" t="s">
        <v>83</v>
      </c>
      <c r="D117" s="11">
        <f>SUM(D118,D122)</f>
        <v>623264000</v>
      </c>
      <c r="E117" s="11">
        <f>SUM(E118,E122)</f>
        <v>570234000</v>
      </c>
      <c r="F117" s="11">
        <f>SUM(F118,F122)</f>
        <v>583071000</v>
      </c>
    </row>
    <row r="118" spans="1:6" x14ac:dyDescent="0.3">
      <c r="A118" s="10" t="s">
        <v>84</v>
      </c>
      <c r="B118" s="10"/>
      <c r="C118" s="6" t="s">
        <v>85</v>
      </c>
      <c r="D118" s="11">
        <f t="shared" ref="D118:F120" si="59">SUM(D119)</f>
        <v>496564000</v>
      </c>
      <c r="E118" s="11">
        <f t="shared" si="59"/>
        <v>429214000</v>
      </c>
      <c r="F118" s="11">
        <f t="shared" si="59"/>
        <v>438282000</v>
      </c>
    </row>
    <row r="119" spans="1:6" ht="37.15" customHeight="1" x14ac:dyDescent="0.3">
      <c r="A119" s="10" t="s">
        <v>86</v>
      </c>
      <c r="B119" s="10"/>
      <c r="C119" s="6" t="s">
        <v>87</v>
      </c>
      <c r="D119" s="11">
        <f t="shared" si="59"/>
        <v>496564000</v>
      </c>
      <c r="E119" s="11">
        <f t="shared" si="59"/>
        <v>429214000</v>
      </c>
      <c r="F119" s="11">
        <f t="shared" si="59"/>
        <v>438282000</v>
      </c>
    </row>
    <row r="120" spans="1:6" ht="64.900000000000006" customHeight="1" x14ac:dyDescent="0.3">
      <c r="A120" s="10" t="s">
        <v>88</v>
      </c>
      <c r="B120" s="10"/>
      <c r="C120" s="6" t="s">
        <v>89</v>
      </c>
      <c r="D120" s="11">
        <f t="shared" si="59"/>
        <v>496564000</v>
      </c>
      <c r="E120" s="11">
        <f t="shared" si="59"/>
        <v>429214000</v>
      </c>
      <c r="F120" s="11">
        <f t="shared" si="59"/>
        <v>438282000</v>
      </c>
    </row>
    <row r="121" spans="1:6" s="19" customFormat="1" hidden="1" x14ac:dyDescent="0.3">
      <c r="A121" s="16" t="s">
        <v>13</v>
      </c>
      <c r="B121" s="16"/>
      <c r="C121" s="17" t="s">
        <v>90</v>
      </c>
      <c r="D121" s="18">
        <v>496564000</v>
      </c>
      <c r="E121" s="18">
        <v>429214000</v>
      </c>
      <c r="F121" s="18">
        <v>438282000</v>
      </c>
    </row>
    <row r="122" spans="1:6" ht="23.25" customHeight="1" x14ac:dyDescent="0.3">
      <c r="A122" s="10" t="s">
        <v>91</v>
      </c>
      <c r="B122" s="10"/>
      <c r="C122" s="6" t="s">
        <v>92</v>
      </c>
      <c r="D122" s="11">
        <f t="shared" ref="D122:F124" si="60">SUM(D123)</f>
        <v>126700000</v>
      </c>
      <c r="E122" s="11">
        <f t="shared" si="60"/>
        <v>141020000</v>
      </c>
      <c r="F122" s="11">
        <f t="shared" si="60"/>
        <v>144789000</v>
      </c>
    </row>
    <row r="123" spans="1:6" ht="40.5" customHeight="1" x14ac:dyDescent="0.3">
      <c r="A123" s="10" t="s">
        <v>93</v>
      </c>
      <c r="B123" s="10"/>
      <c r="C123" s="6" t="s">
        <v>94</v>
      </c>
      <c r="D123" s="11">
        <f t="shared" si="60"/>
        <v>126700000</v>
      </c>
      <c r="E123" s="11">
        <f t="shared" si="60"/>
        <v>141020000</v>
      </c>
      <c r="F123" s="11">
        <f t="shared" si="60"/>
        <v>144789000</v>
      </c>
    </row>
    <row r="124" spans="1:6" ht="60" customHeight="1" x14ac:dyDescent="0.3">
      <c r="A124" s="10" t="s">
        <v>95</v>
      </c>
      <c r="B124" s="10"/>
      <c r="C124" s="6" t="s">
        <v>96</v>
      </c>
      <c r="D124" s="11">
        <f t="shared" si="60"/>
        <v>126700000</v>
      </c>
      <c r="E124" s="11">
        <f t="shared" si="60"/>
        <v>141020000</v>
      </c>
      <c r="F124" s="11">
        <f t="shared" si="60"/>
        <v>144789000</v>
      </c>
    </row>
    <row r="125" spans="1:6" s="19" customFormat="1" hidden="1" x14ac:dyDescent="0.3">
      <c r="A125" s="16" t="s">
        <v>13</v>
      </c>
      <c r="B125" s="16"/>
      <c r="C125" s="17" t="s">
        <v>97</v>
      </c>
      <c r="D125" s="18">
        <v>126700000</v>
      </c>
      <c r="E125" s="18">
        <v>141020000</v>
      </c>
      <c r="F125" s="18">
        <v>144789000</v>
      </c>
    </row>
    <row r="126" spans="1:6" ht="26.25" customHeight="1" x14ac:dyDescent="0.3">
      <c r="A126" s="10" t="s">
        <v>98</v>
      </c>
      <c r="B126" s="10"/>
      <c r="C126" s="6" t="s">
        <v>99</v>
      </c>
      <c r="D126" s="11">
        <f t="shared" ref="D126:F126" si="61">SUM(D127)</f>
        <v>1886000</v>
      </c>
      <c r="E126" s="11">
        <f t="shared" si="61"/>
        <v>2063000</v>
      </c>
      <c r="F126" s="11">
        <f t="shared" si="61"/>
        <v>2104000</v>
      </c>
    </row>
    <row r="127" spans="1:6" ht="40.5" customHeight="1" x14ac:dyDescent="0.3">
      <c r="A127" s="10" t="s">
        <v>100</v>
      </c>
      <c r="B127" s="10"/>
      <c r="C127" s="6" t="s">
        <v>101</v>
      </c>
      <c r="D127" s="11">
        <f t="shared" ref="D127:F127" si="62">SUM(D128,D131)</f>
        <v>1886000</v>
      </c>
      <c r="E127" s="11">
        <f t="shared" si="62"/>
        <v>2063000</v>
      </c>
      <c r="F127" s="11">
        <f t="shared" si="62"/>
        <v>2104000</v>
      </c>
    </row>
    <row r="128" spans="1:6" ht="24" customHeight="1" x14ac:dyDescent="0.3">
      <c r="A128" s="10" t="s">
        <v>102</v>
      </c>
      <c r="B128" s="10"/>
      <c r="C128" s="6" t="s">
        <v>103</v>
      </c>
      <c r="D128" s="11">
        <f t="shared" ref="D128:F129" si="63">SUM(D129)</f>
        <v>1882000</v>
      </c>
      <c r="E128" s="11">
        <f t="shared" si="63"/>
        <v>2059000</v>
      </c>
      <c r="F128" s="11">
        <f t="shared" si="63"/>
        <v>2100000</v>
      </c>
    </row>
    <row r="129" spans="1:6" ht="43.15" customHeight="1" x14ac:dyDescent="0.3">
      <c r="A129" s="10" t="s">
        <v>104</v>
      </c>
      <c r="B129" s="10"/>
      <c r="C129" s="6" t="s">
        <v>105</v>
      </c>
      <c r="D129" s="11">
        <f t="shared" si="63"/>
        <v>1882000</v>
      </c>
      <c r="E129" s="11">
        <f t="shared" si="63"/>
        <v>2059000</v>
      </c>
      <c r="F129" s="11">
        <f t="shared" si="63"/>
        <v>2100000</v>
      </c>
    </row>
    <row r="130" spans="1:6" s="19" customFormat="1" hidden="1" x14ac:dyDescent="0.3">
      <c r="A130" s="16" t="s">
        <v>13</v>
      </c>
      <c r="B130" s="16"/>
      <c r="C130" s="17" t="s">
        <v>106</v>
      </c>
      <c r="D130" s="18">
        <v>1882000</v>
      </c>
      <c r="E130" s="18">
        <v>2059000</v>
      </c>
      <c r="F130" s="18">
        <v>2100000</v>
      </c>
    </row>
    <row r="131" spans="1:6" ht="30.6" customHeight="1" x14ac:dyDescent="0.3">
      <c r="A131" s="10" t="s">
        <v>107</v>
      </c>
      <c r="B131" s="10"/>
      <c r="C131" s="6" t="s">
        <v>108</v>
      </c>
      <c r="D131" s="11">
        <f t="shared" ref="D131:F132" si="64">SUM(D132)</f>
        <v>4000</v>
      </c>
      <c r="E131" s="11">
        <f t="shared" si="64"/>
        <v>4000</v>
      </c>
      <c r="F131" s="11">
        <f t="shared" si="64"/>
        <v>4000</v>
      </c>
    </row>
    <row r="132" spans="1:6" ht="56.45" customHeight="1" x14ac:dyDescent="0.3">
      <c r="A132" s="10" t="s">
        <v>109</v>
      </c>
      <c r="B132" s="10"/>
      <c r="C132" s="6" t="s">
        <v>110</v>
      </c>
      <c r="D132" s="11">
        <f t="shared" si="64"/>
        <v>4000</v>
      </c>
      <c r="E132" s="11">
        <f t="shared" si="64"/>
        <v>4000</v>
      </c>
      <c r="F132" s="11">
        <f t="shared" si="64"/>
        <v>4000</v>
      </c>
    </row>
    <row r="133" spans="1:6" s="19" customFormat="1" hidden="1" x14ac:dyDescent="0.3">
      <c r="A133" s="16" t="s">
        <v>13</v>
      </c>
      <c r="B133" s="16"/>
      <c r="C133" s="17" t="s">
        <v>111</v>
      </c>
      <c r="D133" s="18">
        <v>4000</v>
      </c>
      <c r="E133" s="18">
        <v>4000</v>
      </c>
      <c r="F133" s="18">
        <v>4000</v>
      </c>
    </row>
    <row r="134" spans="1:6" ht="25.5" customHeight="1" x14ac:dyDescent="0.3">
      <c r="A134" s="10" t="s">
        <v>112</v>
      </c>
      <c r="B134" s="10"/>
      <c r="C134" s="6" t="s">
        <v>113</v>
      </c>
      <c r="D134" s="11">
        <f>SUM(D135,D139)</f>
        <v>422361000</v>
      </c>
      <c r="E134" s="11">
        <f t="shared" ref="E134:F134" si="65">SUM(E135,E139)</f>
        <v>272102000</v>
      </c>
      <c r="F134" s="11">
        <f t="shared" si="65"/>
        <v>272102000</v>
      </c>
    </row>
    <row r="135" spans="1:6" ht="27.6" customHeight="1" x14ac:dyDescent="0.3">
      <c r="A135" s="10" t="s">
        <v>114</v>
      </c>
      <c r="B135" s="10"/>
      <c r="C135" s="6" t="s">
        <v>115</v>
      </c>
      <c r="D135" s="11">
        <f t="shared" ref="D135:F137" si="66">SUM(D136)</f>
        <v>422036000</v>
      </c>
      <c r="E135" s="11">
        <f t="shared" si="66"/>
        <v>271777000</v>
      </c>
      <c r="F135" s="11">
        <f t="shared" si="66"/>
        <v>271777000</v>
      </c>
    </row>
    <row r="136" spans="1:6" ht="40.9" customHeight="1" x14ac:dyDescent="0.3">
      <c r="A136" s="10" t="s">
        <v>116</v>
      </c>
      <c r="B136" s="10"/>
      <c r="C136" s="6" t="s">
        <v>117</v>
      </c>
      <c r="D136" s="11">
        <f t="shared" si="66"/>
        <v>422036000</v>
      </c>
      <c r="E136" s="11">
        <f t="shared" si="66"/>
        <v>271777000</v>
      </c>
      <c r="F136" s="11">
        <f t="shared" si="66"/>
        <v>271777000</v>
      </c>
    </row>
    <row r="137" spans="1:6" ht="58.9" customHeight="1" x14ac:dyDescent="0.3">
      <c r="A137" s="10" t="s">
        <v>118</v>
      </c>
      <c r="B137" s="10"/>
      <c r="C137" s="6" t="s">
        <v>119</v>
      </c>
      <c r="D137" s="11">
        <f t="shared" si="66"/>
        <v>422036000</v>
      </c>
      <c r="E137" s="11">
        <f t="shared" si="66"/>
        <v>271777000</v>
      </c>
      <c r="F137" s="11">
        <f t="shared" si="66"/>
        <v>271777000</v>
      </c>
    </row>
    <row r="138" spans="1:6" s="22" customFormat="1" hidden="1" x14ac:dyDescent="0.3">
      <c r="A138" s="20" t="s">
        <v>13</v>
      </c>
      <c r="B138" s="20"/>
      <c r="C138" s="21" t="s">
        <v>1111</v>
      </c>
      <c r="D138" s="18">
        <v>422036000</v>
      </c>
      <c r="E138" s="18">
        <v>271777000</v>
      </c>
      <c r="F138" s="18">
        <v>271777000</v>
      </c>
    </row>
    <row r="139" spans="1:6" ht="39.6" customHeight="1" x14ac:dyDescent="0.3">
      <c r="A139" s="10" t="s">
        <v>120</v>
      </c>
      <c r="B139" s="10"/>
      <c r="C139" s="6" t="s">
        <v>121</v>
      </c>
      <c r="D139" s="11">
        <f>SUM(D140,D143)</f>
        <v>325000</v>
      </c>
      <c r="E139" s="11">
        <f t="shared" ref="E139:F139" si="67">SUM(E140,E143)</f>
        <v>325000</v>
      </c>
      <c r="F139" s="11">
        <f t="shared" si="67"/>
        <v>325000</v>
      </c>
    </row>
    <row r="140" spans="1:6" ht="27" customHeight="1" x14ac:dyDescent="0.3">
      <c r="A140" s="10" t="s">
        <v>122</v>
      </c>
      <c r="B140" s="10"/>
      <c r="C140" s="6" t="s">
        <v>123</v>
      </c>
      <c r="D140" s="11">
        <f t="shared" ref="D140:F141" si="68">SUM(D141)</f>
        <v>325000</v>
      </c>
      <c r="E140" s="11">
        <f t="shared" si="68"/>
        <v>325000</v>
      </c>
      <c r="F140" s="11">
        <f t="shared" si="68"/>
        <v>325000</v>
      </c>
    </row>
    <row r="141" spans="1:6" ht="49.9" customHeight="1" x14ac:dyDescent="0.3">
      <c r="A141" s="10" t="s">
        <v>124</v>
      </c>
      <c r="B141" s="10"/>
      <c r="C141" s="6" t="s">
        <v>125</v>
      </c>
      <c r="D141" s="11">
        <f>SUM(D142)</f>
        <v>325000</v>
      </c>
      <c r="E141" s="11">
        <f t="shared" si="68"/>
        <v>325000</v>
      </c>
      <c r="F141" s="11">
        <f t="shared" si="68"/>
        <v>325000</v>
      </c>
    </row>
    <row r="142" spans="1:6" s="22" customFormat="1" hidden="1" x14ac:dyDescent="0.3">
      <c r="A142" s="20" t="s">
        <v>954</v>
      </c>
      <c r="B142" s="20"/>
      <c r="C142" s="21" t="s">
        <v>957</v>
      </c>
      <c r="D142" s="18">
        <v>325000</v>
      </c>
      <c r="E142" s="18">
        <v>325000</v>
      </c>
      <c r="F142" s="18">
        <v>325000</v>
      </c>
    </row>
    <row r="143" spans="1:6" ht="56.25" hidden="1" x14ac:dyDescent="0.3">
      <c r="A143" s="10" t="s">
        <v>127</v>
      </c>
      <c r="B143" s="10"/>
      <c r="C143" s="6" t="s">
        <v>128</v>
      </c>
      <c r="D143" s="11">
        <f t="shared" ref="D143:F145" si="69">SUM(D144)</f>
        <v>0</v>
      </c>
      <c r="E143" s="11">
        <f t="shared" si="69"/>
        <v>0</v>
      </c>
      <c r="F143" s="11">
        <f t="shared" si="69"/>
        <v>0</v>
      </c>
    </row>
    <row r="144" spans="1:6" ht="75" hidden="1" x14ac:dyDescent="0.3">
      <c r="A144" s="10" t="s">
        <v>129</v>
      </c>
      <c r="B144" s="10"/>
      <c r="C144" s="6" t="s">
        <v>130</v>
      </c>
      <c r="D144" s="11">
        <f t="shared" si="69"/>
        <v>0</v>
      </c>
      <c r="E144" s="11">
        <f t="shared" si="69"/>
        <v>0</v>
      </c>
      <c r="F144" s="11">
        <f t="shared" si="69"/>
        <v>0</v>
      </c>
    </row>
    <row r="145" spans="1:7" ht="93.75" hidden="1" x14ac:dyDescent="0.3">
      <c r="A145" s="10" t="s">
        <v>131</v>
      </c>
      <c r="B145" s="10"/>
      <c r="C145" s="6" t="s">
        <v>132</v>
      </c>
      <c r="D145" s="11">
        <f t="shared" si="69"/>
        <v>0</v>
      </c>
      <c r="E145" s="11">
        <f t="shared" si="69"/>
        <v>0</v>
      </c>
      <c r="F145" s="11">
        <f t="shared" si="69"/>
        <v>0</v>
      </c>
    </row>
    <row r="146" spans="1:7" s="22" customFormat="1" hidden="1" x14ac:dyDescent="0.3">
      <c r="A146" s="20" t="s">
        <v>147</v>
      </c>
      <c r="B146" s="20"/>
      <c r="C146" s="21" t="s">
        <v>950</v>
      </c>
      <c r="D146" s="18">
        <v>0</v>
      </c>
      <c r="E146" s="18">
        <v>0</v>
      </c>
      <c r="F146" s="18">
        <v>0</v>
      </c>
    </row>
    <row r="147" spans="1:7" s="26" customFormat="1" hidden="1" x14ac:dyDescent="0.3">
      <c r="A147" s="23" t="s">
        <v>133</v>
      </c>
      <c r="B147" s="23"/>
      <c r="C147" s="24"/>
      <c r="D147" s="25">
        <f>SUM(D148,D199,D217,D255,D283,D288,D548)</f>
        <v>1220932124</v>
      </c>
      <c r="E147" s="25">
        <f>SUM(E148,E199,E217,E255,E283,E288,E548)</f>
        <v>828219900</v>
      </c>
      <c r="F147" s="25">
        <f>SUM(F148,F199,F217,F255,F283,F288,F548)</f>
        <v>843094800</v>
      </c>
      <c r="G147" s="164"/>
    </row>
    <row r="148" spans="1:7" ht="45.6" customHeight="1" x14ac:dyDescent="0.3">
      <c r="A148" s="10" t="s">
        <v>134</v>
      </c>
      <c r="B148" s="10"/>
      <c r="C148" s="6" t="s">
        <v>135</v>
      </c>
      <c r="D148" s="11">
        <f>SUM(D149,D152,D169,D173,D177)</f>
        <v>805960972</v>
      </c>
      <c r="E148" s="11">
        <f t="shared" ref="E148:F148" si="70">SUM(E149,E152,E169,E173,E177)</f>
        <v>619712000</v>
      </c>
      <c r="F148" s="11">
        <f t="shared" si="70"/>
        <v>649718000</v>
      </c>
      <c r="G148" s="165"/>
    </row>
    <row r="149" spans="1:7" ht="60" customHeight="1" x14ac:dyDescent="0.3">
      <c r="A149" s="10" t="s">
        <v>136</v>
      </c>
      <c r="B149" s="10"/>
      <c r="C149" s="6" t="s">
        <v>137</v>
      </c>
      <c r="D149" s="11">
        <f t="shared" ref="D149:F150" si="71">SUM(D150)</f>
        <v>1000</v>
      </c>
      <c r="E149" s="11">
        <f t="shared" si="71"/>
        <v>1000</v>
      </c>
      <c r="F149" s="11">
        <f t="shared" si="71"/>
        <v>2000</v>
      </c>
      <c r="G149" s="165"/>
    </row>
    <row r="150" spans="1:7" ht="49.9" customHeight="1" x14ac:dyDescent="0.3">
      <c r="A150" s="10" t="s">
        <v>138</v>
      </c>
      <c r="B150" s="10"/>
      <c r="C150" s="6" t="s">
        <v>139</v>
      </c>
      <c r="D150" s="11">
        <f t="shared" si="71"/>
        <v>1000</v>
      </c>
      <c r="E150" s="11">
        <f t="shared" si="71"/>
        <v>1000</v>
      </c>
      <c r="F150" s="11">
        <f t="shared" si="71"/>
        <v>2000</v>
      </c>
      <c r="G150" s="165"/>
    </row>
    <row r="151" spans="1:7" s="22" customFormat="1" hidden="1" x14ac:dyDescent="0.3">
      <c r="A151" s="20" t="s">
        <v>964</v>
      </c>
      <c r="B151" s="20"/>
      <c r="C151" s="21" t="s">
        <v>140</v>
      </c>
      <c r="D151" s="27">
        <v>1000</v>
      </c>
      <c r="E151" s="27">
        <v>1000</v>
      </c>
      <c r="F151" s="27">
        <v>2000</v>
      </c>
    </row>
    <row r="152" spans="1:7" ht="75" customHeight="1" x14ac:dyDescent="0.3">
      <c r="A152" s="10" t="s">
        <v>141</v>
      </c>
      <c r="B152" s="10"/>
      <c r="C152" s="6" t="s">
        <v>142</v>
      </c>
      <c r="D152" s="11">
        <f>SUM(D153,D156,D160,D166)</f>
        <v>545555208</v>
      </c>
      <c r="E152" s="11">
        <f t="shared" ref="E152:F152" si="72">SUM(E153,E156,E160,E166)</f>
        <v>419382000</v>
      </c>
      <c r="F152" s="11">
        <f t="shared" si="72"/>
        <v>442137000</v>
      </c>
      <c r="G152" s="165"/>
    </row>
    <row r="153" spans="1:7" ht="66" customHeight="1" x14ac:dyDescent="0.3">
      <c r="A153" s="10" t="s">
        <v>143</v>
      </c>
      <c r="B153" s="10"/>
      <c r="C153" s="6" t="s">
        <v>144</v>
      </c>
      <c r="D153" s="11">
        <f t="shared" ref="D153:F154" si="73">SUM(D154)</f>
        <v>353753000</v>
      </c>
      <c r="E153" s="11">
        <f t="shared" si="73"/>
        <v>255714000</v>
      </c>
      <c r="F153" s="11">
        <f t="shared" si="73"/>
        <v>272415000</v>
      </c>
      <c r="G153" s="165"/>
    </row>
    <row r="154" spans="1:7" ht="63" customHeight="1" x14ac:dyDescent="0.3">
      <c r="A154" s="10" t="s">
        <v>145</v>
      </c>
      <c r="B154" s="10"/>
      <c r="C154" s="6" t="s">
        <v>146</v>
      </c>
      <c r="D154" s="11">
        <f t="shared" si="73"/>
        <v>353753000</v>
      </c>
      <c r="E154" s="11">
        <f t="shared" si="73"/>
        <v>255714000</v>
      </c>
      <c r="F154" s="11">
        <f t="shared" si="73"/>
        <v>272415000</v>
      </c>
    </row>
    <row r="155" spans="1:7" s="22" customFormat="1" ht="26.25" hidden="1" customHeight="1" x14ac:dyDescent="0.3">
      <c r="A155" s="20" t="s">
        <v>147</v>
      </c>
      <c r="B155" s="20"/>
      <c r="C155" s="21" t="s">
        <v>148</v>
      </c>
      <c r="D155" s="27">
        <v>353753000</v>
      </c>
      <c r="E155" s="27">
        <v>255714000</v>
      </c>
      <c r="F155" s="27">
        <v>272415000</v>
      </c>
    </row>
    <row r="156" spans="1:7" ht="67.900000000000006" customHeight="1" x14ac:dyDescent="0.3">
      <c r="A156" s="10" t="s">
        <v>149</v>
      </c>
      <c r="B156" s="10"/>
      <c r="C156" s="6" t="s">
        <v>150</v>
      </c>
      <c r="D156" s="11">
        <f t="shared" ref="D156:F156" si="74">SUM(D157)</f>
        <v>99774166</v>
      </c>
      <c r="E156" s="11">
        <f t="shared" si="74"/>
        <v>70277000</v>
      </c>
      <c r="F156" s="11">
        <f t="shared" si="74"/>
        <v>72804000</v>
      </c>
    </row>
    <row r="157" spans="1:7" ht="66.599999999999994" customHeight="1" x14ac:dyDescent="0.3">
      <c r="A157" s="10" t="s">
        <v>151</v>
      </c>
      <c r="B157" s="10"/>
      <c r="C157" s="6" t="s">
        <v>152</v>
      </c>
      <c r="D157" s="11">
        <f t="shared" ref="D157:F157" si="75">SUM(D158:D159)</f>
        <v>99774166</v>
      </c>
      <c r="E157" s="11">
        <f t="shared" si="75"/>
        <v>70277000</v>
      </c>
      <c r="F157" s="11">
        <f t="shared" si="75"/>
        <v>72804000</v>
      </c>
    </row>
    <row r="158" spans="1:7" s="22" customFormat="1" hidden="1" x14ac:dyDescent="0.3">
      <c r="A158" s="20" t="s">
        <v>964</v>
      </c>
      <c r="B158" s="20"/>
      <c r="C158" s="21" t="s">
        <v>153</v>
      </c>
      <c r="D158" s="27">
        <v>35691000</v>
      </c>
      <c r="E158" s="27">
        <v>37127000</v>
      </c>
      <c r="F158" s="27">
        <v>38606000</v>
      </c>
    </row>
    <row r="159" spans="1:7" s="22" customFormat="1" ht="29.25" hidden="1" customHeight="1" x14ac:dyDescent="0.3">
      <c r="A159" s="20" t="s">
        <v>147</v>
      </c>
      <c r="B159" s="20"/>
      <c r="C159" s="21" t="s">
        <v>154</v>
      </c>
      <c r="D159" s="27">
        <v>64083166</v>
      </c>
      <c r="E159" s="27">
        <v>33150000</v>
      </c>
      <c r="F159" s="27">
        <v>34198000</v>
      </c>
    </row>
    <row r="160" spans="1:7" s="22" customFormat="1" ht="78" customHeight="1" x14ac:dyDescent="0.3">
      <c r="A160" s="38" t="s">
        <v>793</v>
      </c>
      <c r="B160" s="38"/>
      <c r="C160" s="39" t="s">
        <v>797</v>
      </c>
      <c r="D160" s="89">
        <f>D161</f>
        <v>435042</v>
      </c>
      <c r="E160" s="89">
        <f t="shared" ref="E160:F160" si="76">E161</f>
        <v>0</v>
      </c>
      <c r="F160" s="89">
        <f t="shared" si="76"/>
        <v>0</v>
      </c>
    </row>
    <row r="161" spans="1:6" s="22" customFormat="1" ht="57" customHeight="1" x14ac:dyDescent="0.3">
      <c r="A161" s="38" t="s">
        <v>794</v>
      </c>
      <c r="B161" s="38"/>
      <c r="C161" s="39" t="s">
        <v>796</v>
      </c>
      <c r="D161" s="89">
        <f>SUM(D162:D165)</f>
        <v>435042</v>
      </c>
      <c r="E161" s="89">
        <f t="shared" ref="E161:F161" si="77">SUM(E162:E165)</f>
        <v>0</v>
      </c>
      <c r="F161" s="89">
        <f t="shared" si="77"/>
        <v>0</v>
      </c>
    </row>
    <row r="162" spans="1:6" s="22" customFormat="1" hidden="1" x14ac:dyDescent="0.3">
      <c r="A162" s="20" t="s">
        <v>242</v>
      </c>
      <c r="B162" s="20"/>
      <c r="C162" s="94" t="s">
        <v>1112</v>
      </c>
      <c r="D162" s="27">
        <v>75000</v>
      </c>
      <c r="E162" s="27">
        <v>0</v>
      </c>
      <c r="F162" s="27">
        <v>0</v>
      </c>
    </row>
    <row r="163" spans="1:6" s="22" customFormat="1" hidden="1" x14ac:dyDescent="0.3">
      <c r="A163" s="20" t="s">
        <v>244</v>
      </c>
      <c r="B163" s="20"/>
      <c r="C163" s="94" t="s">
        <v>1113</v>
      </c>
      <c r="D163" s="27">
        <v>10000</v>
      </c>
      <c r="E163" s="27">
        <v>0</v>
      </c>
      <c r="F163" s="27">
        <v>0</v>
      </c>
    </row>
    <row r="164" spans="1:6" s="22" customFormat="1" hidden="1" x14ac:dyDescent="0.3">
      <c r="A164" s="20" t="s">
        <v>815</v>
      </c>
      <c r="B164" s="20"/>
      <c r="C164" s="94" t="s">
        <v>816</v>
      </c>
      <c r="D164" s="27">
        <v>250000</v>
      </c>
      <c r="E164" s="27">
        <v>0</v>
      </c>
      <c r="F164" s="27">
        <v>0</v>
      </c>
    </row>
    <row r="165" spans="1:6" s="22" customFormat="1" hidden="1" x14ac:dyDescent="0.3">
      <c r="A165" s="20" t="s">
        <v>174</v>
      </c>
      <c r="B165" s="20"/>
      <c r="C165" s="21" t="s">
        <v>795</v>
      </c>
      <c r="D165" s="27">
        <v>100042</v>
      </c>
      <c r="E165" s="27">
        <v>0</v>
      </c>
      <c r="F165" s="27">
        <v>0</v>
      </c>
    </row>
    <row r="166" spans="1:6" ht="46.15" customHeight="1" x14ac:dyDescent="0.3">
      <c r="A166" s="10" t="s">
        <v>155</v>
      </c>
      <c r="B166" s="10"/>
      <c r="C166" s="6" t="s">
        <v>156</v>
      </c>
      <c r="D166" s="11">
        <f t="shared" ref="D166:F167" si="78">SUM(D167)</f>
        <v>91593000</v>
      </c>
      <c r="E166" s="11">
        <f t="shared" si="78"/>
        <v>93391000</v>
      </c>
      <c r="F166" s="11">
        <f t="shared" si="78"/>
        <v>96918000</v>
      </c>
    </row>
    <row r="167" spans="1:6" ht="40.5" customHeight="1" x14ac:dyDescent="0.3">
      <c r="A167" s="10" t="s">
        <v>157</v>
      </c>
      <c r="B167" s="10"/>
      <c r="C167" s="6" t="s">
        <v>158</v>
      </c>
      <c r="D167" s="11">
        <f t="shared" si="78"/>
        <v>91593000</v>
      </c>
      <c r="E167" s="11">
        <f t="shared" si="78"/>
        <v>93391000</v>
      </c>
      <c r="F167" s="11">
        <f t="shared" si="78"/>
        <v>96918000</v>
      </c>
    </row>
    <row r="168" spans="1:6" s="22" customFormat="1" hidden="1" x14ac:dyDescent="0.3">
      <c r="A168" s="106" t="s">
        <v>964</v>
      </c>
      <c r="B168" s="106"/>
      <c r="C168" s="107" t="s">
        <v>159</v>
      </c>
      <c r="D168" s="108">
        <v>91593000</v>
      </c>
      <c r="E168" s="108">
        <v>93391000</v>
      </c>
      <c r="F168" s="108">
        <v>96918000</v>
      </c>
    </row>
    <row r="169" spans="1:6" ht="36" customHeight="1" x14ac:dyDescent="0.3">
      <c r="A169" s="109" t="s">
        <v>160</v>
      </c>
      <c r="B169" s="109"/>
      <c r="C169" s="44" t="s">
        <v>161</v>
      </c>
      <c r="D169" s="110">
        <f>SUM(D170)</f>
        <v>11000</v>
      </c>
      <c r="E169" s="110">
        <f t="shared" ref="E169:F169" si="79">SUM(E170)</f>
        <v>11000</v>
      </c>
      <c r="F169" s="110">
        <f t="shared" si="79"/>
        <v>11000</v>
      </c>
    </row>
    <row r="170" spans="1:6" ht="42" customHeight="1" x14ac:dyDescent="0.3">
      <c r="A170" s="109" t="s">
        <v>162</v>
      </c>
      <c r="B170" s="109"/>
      <c r="C170" s="44" t="s">
        <v>163</v>
      </c>
      <c r="D170" s="110">
        <f t="shared" ref="D170:F171" si="80">SUM(D171)</f>
        <v>11000</v>
      </c>
      <c r="E170" s="110">
        <f t="shared" si="80"/>
        <v>11000</v>
      </c>
      <c r="F170" s="110">
        <f t="shared" si="80"/>
        <v>11000</v>
      </c>
    </row>
    <row r="171" spans="1:6" ht="78" customHeight="1" x14ac:dyDescent="0.3">
      <c r="A171" s="109" t="s">
        <v>164</v>
      </c>
      <c r="B171" s="109"/>
      <c r="C171" s="44" t="s">
        <v>165</v>
      </c>
      <c r="D171" s="110">
        <f t="shared" si="80"/>
        <v>11000</v>
      </c>
      <c r="E171" s="110">
        <f t="shared" si="80"/>
        <v>11000</v>
      </c>
      <c r="F171" s="110">
        <f t="shared" si="80"/>
        <v>11000</v>
      </c>
    </row>
    <row r="172" spans="1:6" s="22" customFormat="1" hidden="1" x14ac:dyDescent="0.3">
      <c r="A172" s="106" t="s">
        <v>147</v>
      </c>
      <c r="B172" s="106"/>
      <c r="C172" s="107" t="s">
        <v>166</v>
      </c>
      <c r="D172" s="108">
        <v>11000</v>
      </c>
      <c r="E172" s="108">
        <v>11000</v>
      </c>
      <c r="F172" s="108">
        <v>11000</v>
      </c>
    </row>
    <row r="173" spans="1:6" s="92" customFormat="1" ht="21" hidden="1" customHeight="1" x14ac:dyDescent="0.3">
      <c r="A173" s="111" t="s">
        <v>802</v>
      </c>
      <c r="B173" s="111"/>
      <c r="C173" s="41" t="s">
        <v>805</v>
      </c>
      <c r="D173" s="112">
        <f>D174</f>
        <v>0</v>
      </c>
      <c r="E173" s="112">
        <f t="shared" ref="E173:F173" si="81">E174</f>
        <v>0</v>
      </c>
      <c r="F173" s="112">
        <f t="shared" si="81"/>
        <v>0</v>
      </c>
    </row>
    <row r="174" spans="1:6" s="92" customFormat="1" ht="43.5" hidden="1" customHeight="1" x14ac:dyDescent="0.3">
      <c r="A174" s="40" t="s">
        <v>801</v>
      </c>
      <c r="B174" s="40"/>
      <c r="C174" s="41" t="s">
        <v>804</v>
      </c>
      <c r="D174" s="112">
        <f>D175</f>
        <v>0</v>
      </c>
      <c r="E174" s="112">
        <f t="shared" ref="E174:F174" si="82">E175</f>
        <v>0</v>
      </c>
      <c r="F174" s="112">
        <f t="shared" si="82"/>
        <v>0</v>
      </c>
    </row>
    <row r="175" spans="1:6" s="92" customFormat="1" ht="47.45" hidden="1" customHeight="1" x14ac:dyDescent="0.3">
      <c r="A175" s="40" t="s">
        <v>800</v>
      </c>
      <c r="B175" s="40"/>
      <c r="C175" s="41" t="s">
        <v>803</v>
      </c>
      <c r="D175" s="112">
        <f>D176</f>
        <v>0</v>
      </c>
      <c r="E175" s="112">
        <f t="shared" ref="E175:F175" si="83">E176</f>
        <v>0</v>
      </c>
      <c r="F175" s="112">
        <f t="shared" si="83"/>
        <v>0</v>
      </c>
    </row>
    <row r="176" spans="1:6" s="22" customFormat="1" hidden="1" x14ac:dyDescent="0.3">
      <c r="A176" s="106" t="s">
        <v>964</v>
      </c>
      <c r="B176" s="106"/>
      <c r="C176" s="107" t="s">
        <v>799</v>
      </c>
      <c r="D176" s="108">
        <v>0</v>
      </c>
      <c r="E176" s="108">
        <v>0</v>
      </c>
      <c r="F176" s="108">
        <v>0</v>
      </c>
    </row>
    <row r="177" spans="1:6" ht="60.75" customHeight="1" x14ac:dyDescent="0.3">
      <c r="A177" s="109" t="s">
        <v>167</v>
      </c>
      <c r="B177" s="109"/>
      <c r="C177" s="44" t="s">
        <v>168</v>
      </c>
      <c r="D177" s="110">
        <f>SUM(D178,D193)</f>
        <v>260393764</v>
      </c>
      <c r="E177" s="110">
        <f>SUM(E178,E193)</f>
        <v>200318000</v>
      </c>
      <c r="F177" s="110">
        <f>SUM(F178,F193)</f>
        <v>207568000</v>
      </c>
    </row>
    <row r="178" spans="1:6" ht="60" customHeight="1" x14ac:dyDescent="0.3">
      <c r="A178" s="109" t="s">
        <v>169</v>
      </c>
      <c r="B178" s="109"/>
      <c r="C178" s="44" t="s">
        <v>170</v>
      </c>
      <c r="D178" s="110">
        <f t="shared" ref="D178:F178" si="84">SUM(D179)</f>
        <v>169898764</v>
      </c>
      <c r="E178" s="110">
        <f t="shared" si="84"/>
        <v>98866000</v>
      </c>
      <c r="F178" s="110">
        <f t="shared" si="84"/>
        <v>98957000</v>
      </c>
    </row>
    <row r="179" spans="1:6" ht="67.150000000000006" customHeight="1" x14ac:dyDescent="0.3">
      <c r="A179" s="109" t="s">
        <v>171</v>
      </c>
      <c r="B179" s="109"/>
      <c r="C179" s="44" t="s">
        <v>172</v>
      </c>
      <c r="D179" s="110">
        <f>SUM(D180,D183,D186,D189,D191)</f>
        <v>169898764</v>
      </c>
      <c r="E179" s="110">
        <f t="shared" ref="E179:F179" si="85">SUM(E180,E183,E186,E189,E191)</f>
        <v>98866000</v>
      </c>
      <c r="F179" s="110">
        <f t="shared" si="85"/>
        <v>98957000</v>
      </c>
    </row>
    <row r="180" spans="1:6" ht="81.75" customHeight="1" x14ac:dyDescent="0.3">
      <c r="A180" s="109" t="s">
        <v>1031</v>
      </c>
      <c r="B180" s="109"/>
      <c r="C180" s="44" t="s">
        <v>173</v>
      </c>
      <c r="D180" s="110">
        <f>SUM(D181:D182)</f>
        <v>65237977</v>
      </c>
      <c r="E180" s="110">
        <f t="shared" ref="E180:F180" si="86">SUM(E181:E182)</f>
        <v>86745000</v>
      </c>
      <c r="F180" s="110">
        <f t="shared" si="86"/>
        <v>86745000</v>
      </c>
    </row>
    <row r="181" spans="1:6" ht="31.15" hidden="1" customHeight="1" x14ac:dyDescent="0.3">
      <c r="A181" s="106" t="s">
        <v>964</v>
      </c>
      <c r="B181" s="106"/>
      <c r="C181" s="107" t="s">
        <v>975</v>
      </c>
      <c r="D181" s="108">
        <v>65237977</v>
      </c>
      <c r="E181" s="108">
        <v>86745000</v>
      </c>
      <c r="F181" s="108">
        <v>86745000</v>
      </c>
    </row>
    <row r="182" spans="1:6" s="22" customFormat="1" hidden="1" x14ac:dyDescent="0.3">
      <c r="A182" s="106" t="s">
        <v>174</v>
      </c>
      <c r="B182" s="106"/>
      <c r="C182" s="107" t="s">
        <v>175</v>
      </c>
      <c r="D182" s="108">
        <v>0</v>
      </c>
      <c r="E182" s="108">
        <v>0</v>
      </c>
      <c r="F182" s="108">
        <v>0</v>
      </c>
    </row>
    <row r="183" spans="1:6" ht="87" customHeight="1" x14ac:dyDescent="0.3">
      <c r="A183" s="109" t="s">
        <v>176</v>
      </c>
      <c r="B183" s="109"/>
      <c r="C183" s="44" t="s">
        <v>177</v>
      </c>
      <c r="D183" s="110">
        <f>SUM(D184:D185)</f>
        <v>6704000</v>
      </c>
      <c r="E183" s="110">
        <f t="shared" ref="E183:F183" si="87">SUM(E184:E185)</f>
        <v>6704000</v>
      </c>
      <c r="F183" s="110">
        <f t="shared" si="87"/>
        <v>6704000</v>
      </c>
    </row>
    <row r="184" spans="1:6" ht="31.15" hidden="1" customHeight="1" x14ac:dyDescent="0.3">
      <c r="A184" s="106" t="s">
        <v>964</v>
      </c>
      <c r="B184" s="106"/>
      <c r="C184" s="107" t="s">
        <v>976</v>
      </c>
      <c r="D184" s="108">
        <v>6704000</v>
      </c>
      <c r="E184" s="108">
        <v>6704000</v>
      </c>
      <c r="F184" s="108">
        <v>6704000</v>
      </c>
    </row>
    <row r="185" spans="1:6" s="22" customFormat="1" hidden="1" x14ac:dyDescent="0.3">
      <c r="A185" s="106" t="s">
        <v>174</v>
      </c>
      <c r="B185" s="106"/>
      <c r="C185" s="107" t="s">
        <v>178</v>
      </c>
      <c r="D185" s="108">
        <v>0</v>
      </c>
      <c r="E185" s="113">
        <v>0</v>
      </c>
      <c r="F185" s="113">
        <v>0</v>
      </c>
    </row>
    <row r="186" spans="1:6" ht="80.45" customHeight="1" x14ac:dyDescent="0.3">
      <c r="A186" s="109" t="s">
        <v>179</v>
      </c>
      <c r="B186" s="109"/>
      <c r="C186" s="44" t="s">
        <v>180</v>
      </c>
      <c r="D186" s="110">
        <f>SUM(D187:D188)</f>
        <v>3146000</v>
      </c>
      <c r="E186" s="110">
        <f t="shared" ref="E186:F186" si="88">SUM(E187:E188)</f>
        <v>3146000</v>
      </c>
      <c r="F186" s="110">
        <f t="shared" si="88"/>
        <v>3146000</v>
      </c>
    </row>
    <row r="187" spans="1:6" ht="30.75" hidden="1" customHeight="1" x14ac:dyDescent="0.3">
      <c r="A187" s="106" t="s">
        <v>964</v>
      </c>
      <c r="B187" s="106"/>
      <c r="C187" s="107" t="s">
        <v>977</v>
      </c>
      <c r="D187" s="108">
        <v>3146000</v>
      </c>
      <c r="E187" s="108">
        <v>3146000</v>
      </c>
      <c r="F187" s="108">
        <v>3146000</v>
      </c>
    </row>
    <row r="188" spans="1:6" s="28" customFormat="1" hidden="1" x14ac:dyDescent="0.3">
      <c r="A188" s="114" t="s">
        <v>174</v>
      </c>
      <c r="B188" s="114"/>
      <c r="C188" s="107" t="s">
        <v>181</v>
      </c>
      <c r="D188" s="108">
        <v>0</v>
      </c>
      <c r="E188" s="115">
        <v>0</v>
      </c>
      <c r="F188" s="115">
        <v>0</v>
      </c>
    </row>
    <row r="189" spans="1:6" ht="81" customHeight="1" x14ac:dyDescent="0.3">
      <c r="A189" s="109" t="s">
        <v>182</v>
      </c>
      <c r="B189" s="109"/>
      <c r="C189" s="44" t="s">
        <v>183</v>
      </c>
      <c r="D189" s="110">
        <f t="shared" ref="D189:F189" si="89">SUM(D190)</f>
        <v>2184000</v>
      </c>
      <c r="E189" s="110">
        <f t="shared" si="89"/>
        <v>2271000</v>
      </c>
      <c r="F189" s="110">
        <f t="shared" si="89"/>
        <v>2362000</v>
      </c>
    </row>
    <row r="190" spans="1:6" s="22" customFormat="1" hidden="1" x14ac:dyDescent="0.3">
      <c r="A190" s="106" t="s">
        <v>964</v>
      </c>
      <c r="B190" s="106"/>
      <c r="C190" s="107" t="s">
        <v>184</v>
      </c>
      <c r="D190" s="108">
        <v>2184000</v>
      </c>
      <c r="E190" s="108">
        <v>2271000</v>
      </c>
      <c r="F190" s="108">
        <v>2362000</v>
      </c>
    </row>
    <row r="191" spans="1:6" s="93" customFormat="1" ht="75" x14ac:dyDescent="0.3">
      <c r="A191" s="40" t="s">
        <v>953</v>
      </c>
      <c r="B191" s="40"/>
      <c r="C191" s="41" t="s">
        <v>955</v>
      </c>
      <c r="D191" s="112">
        <f>D192</f>
        <v>92626787</v>
      </c>
      <c r="E191" s="112">
        <f t="shared" ref="E191:F191" si="90">E192</f>
        <v>0</v>
      </c>
      <c r="F191" s="112">
        <f t="shared" si="90"/>
        <v>0</v>
      </c>
    </row>
    <row r="192" spans="1:6" s="22" customFormat="1" hidden="1" x14ac:dyDescent="0.3">
      <c r="A192" s="106" t="s">
        <v>954</v>
      </c>
      <c r="B192" s="106"/>
      <c r="C192" s="107" t="s">
        <v>956</v>
      </c>
      <c r="D192" s="108">
        <v>92626787</v>
      </c>
      <c r="E192" s="108">
        <v>0</v>
      </c>
      <c r="F192" s="108">
        <v>0</v>
      </c>
    </row>
    <row r="193" spans="1:7" ht="83.45" customHeight="1" x14ac:dyDescent="0.3">
      <c r="A193" s="109" t="s">
        <v>185</v>
      </c>
      <c r="B193" s="109"/>
      <c r="C193" s="44" t="s">
        <v>186</v>
      </c>
      <c r="D193" s="110">
        <f t="shared" ref="D193:F193" si="91">SUM(D194)</f>
        <v>90495000</v>
      </c>
      <c r="E193" s="110">
        <f t="shared" si="91"/>
        <v>101452000</v>
      </c>
      <c r="F193" s="110">
        <f t="shared" si="91"/>
        <v>108611000</v>
      </c>
    </row>
    <row r="194" spans="1:7" ht="87.6" customHeight="1" x14ac:dyDescent="0.3">
      <c r="A194" s="109" t="s">
        <v>187</v>
      </c>
      <c r="B194" s="109"/>
      <c r="C194" s="44" t="s">
        <v>188</v>
      </c>
      <c r="D194" s="110">
        <f t="shared" ref="D194:F194" si="92">SUM(D195,D197)</f>
        <v>90495000</v>
      </c>
      <c r="E194" s="110">
        <f t="shared" si="92"/>
        <v>101452000</v>
      </c>
      <c r="F194" s="110">
        <f t="shared" si="92"/>
        <v>108611000</v>
      </c>
    </row>
    <row r="195" spans="1:7" ht="99" customHeight="1" x14ac:dyDescent="0.3">
      <c r="A195" s="109" t="s">
        <v>189</v>
      </c>
      <c r="B195" s="109"/>
      <c r="C195" s="44" t="s">
        <v>190</v>
      </c>
      <c r="D195" s="110">
        <f t="shared" ref="D195:F195" si="93">SUM(D196)</f>
        <v>24440000</v>
      </c>
      <c r="E195" s="110">
        <f t="shared" si="93"/>
        <v>25348000</v>
      </c>
      <c r="F195" s="110">
        <f t="shared" si="93"/>
        <v>26804000</v>
      </c>
    </row>
    <row r="196" spans="1:7" s="22" customFormat="1" ht="37.5" hidden="1" x14ac:dyDescent="0.3">
      <c r="A196" s="106" t="s">
        <v>126</v>
      </c>
      <c r="B196" s="106"/>
      <c r="C196" s="107" t="s">
        <v>191</v>
      </c>
      <c r="D196" s="108">
        <v>24440000</v>
      </c>
      <c r="E196" s="108">
        <v>25348000</v>
      </c>
      <c r="F196" s="108">
        <v>26804000</v>
      </c>
    </row>
    <row r="197" spans="1:7" ht="106.15" customHeight="1" x14ac:dyDescent="0.3">
      <c r="A197" s="109" t="s">
        <v>192</v>
      </c>
      <c r="B197" s="109"/>
      <c r="C197" s="44" t="s">
        <v>193</v>
      </c>
      <c r="D197" s="110">
        <f t="shared" ref="D197:F197" si="94">SUM(D198)</f>
        <v>66055000</v>
      </c>
      <c r="E197" s="110">
        <f t="shared" si="94"/>
        <v>76104000</v>
      </c>
      <c r="F197" s="110">
        <f t="shared" si="94"/>
        <v>81807000</v>
      </c>
    </row>
    <row r="198" spans="1:7" s="29" customFormat="1" ht="37.5" hidden="1" x14ac:dyDescent="0.3">
      <c r="A198" s="106" t="s">
        <v>126</v>
      </c>
      <c r="B198" s="106"/>
      <c r="C198" s="107" t="s">
        <v>194</v>
      </c>
      <c r="D198" s="108">
        <v>66055000</v>
      </c>
      <c r="E198" s="108">
        <v>76104000</v>
      </c>
      <c r="F198" s="108">
        <v>81807000</v>
      </c>
    </row>
    <row r="199" spans="1:7" ht="30.6" customHeight="1" x14ac:dyDescent="0.3">
      <c r="A199" s="109" t="s">
        <v>195</v>
      </c>
      <c r="B199" s="109"/>
      <c r="C199" s="44" t="s">
        <v>196</v>
      </c>
      <c r="D199" s="110">
        <f t="shared" ref="D199:F199" si="95">SUM(D200)</f>
        <v>20772000</v>
      </c>
      <c r="E199" s="110">
        <f t="shared" si="95"/>
        <v>20772000</v>
      </c>
      <c r="F199" s="110">
        <f t="shared" si="95"/>
        <v>20772000</v>
      </c>
    </row>
    <row r="200" spans="1:7" ht="24" customHeight="1" x14ac:dyDescent="0.3">
      <c r="A200" s="109" t="s">
        <v>197</v>
      </c>
      <c r="B200" s="109"/>
      <c r="C200" s="44" t="s">
        <v>198</v>
      </c>
      <c r="D200" s="110">
        <f t="shared" ref="D200:F200" si="96">SUM(D201,D204,D207,D214)</f>
        <v>20772000</v>
      </c>
      <c r="E200" s="110">
        <f t="shared" si="96"/>
        <v>20772000</v>
      </c>
      <c r="F200" s="110">
        <f t="shared" si="96"/>
        <v>20772000</v>
      </c>
    </row>
    <row r="201" spans="1:7" ht="24.75" customHeight="1" x14ac:dyDescent="0.3">
      <c r="A201" s="109" t="s">
        <v>199</v>
      </c>
      <c r="B201" s="109"/>
      <c r="C201" s="44" t="s">
        <v>200</v>
      </c>
      <c r="D201" s="110">
        <f t="shared" ref="D201:F202" si="97">SUM(D202)</f>
        <v>5162000</v>
      </c>
      <c r="E201" s="110">
        <f t="shared" si="97"/>
        <v>5162000</v>
      </c>
      <c r="F201" s="110">
        <f t="shared" si="97"/>
        <v>5162000</v>
      </c>
    </row>
    <row r="202" spans="1:7" ht="63.75" customHeight="1" x14ac:dyDescent="0.3">
      <c r="A202" s="109" t="s">
        <v>201</v>
      </c>
      <c r="B202" s="109"/>
      <c r="C202" s="44" t="s">
        <v>202</v>
      </c>
      <c r="D202" s="110">
        <f t="shared" si="97"/>
        <v>5162000</v>
      </c>
      <c r="E202" s="110">
        <f t="shared" si="97"/>
        <v>5162000</v>
      </c>
      <c r="F202" s="110">
        <f t="shared" si="97"/>
        <v>5162000</v>
      </c>
    </row>
    <row r="203" spans="1:7" s="30" customFormat="1" ht="36" hidden="1" customHeight="1" x14ac:dyDescent="0.3">
      <c r="A203" s="116" t="s">
        <v>203</v>
      </c>
      <c r="B203" s="116"/>
      <c r="C203" s="117" t="s">
        <v>204</v>
      </c>
      <c r="D203" s="118">
        <v>5162000</v>
      </c>
      <c r="E203" s="118">
        <v>5162000</v>
      </c>
      <c r="F203" s="118">
        <v>5162000</v>
      </c>
      <c r="G203" s="102"/>
    </row>
    <row r="204" spans="1:7" s="30" customFormat="1" ht="24.75" customHeight="1" x14ac:dyDescent="0.3">
      <c r="A204" s="109" t="s">
        <v>205</v>
      </c>
      <c r="B204" s="109"/>
      <c r="C204" s="44" t="s">
        <v>206</v>
      </c>
      <c r="D204" s="110">
        <f t="shared" ref="D204:F205" si="98">SUM(D205)</f>
        <v>1000</v>
      </c>
      <c r="E204" s="110">
        <f t="shared" si="98"/>
        <v>1000</v>
      </c>
      <c r="F204" s="110">
        <f t="shared" si="98"/>
        <v>1000</v>
      </c>
    </row>
    <row r="205" spans="1:7" ht="45.75" customHeight="1" x14ac:dyDescent="0.3">
      <c r="A205" s="109" t="s">
        <v>207</v>
      </c>
      <c r="B205" s="109"/>
      <c r="C205" s="44" t="s">
        <v>208</v>
      </c>
      <c r="D205" s="110">
        <f t="shared" si="98"/>
        <v>1000</v>
      </c>
      <c r="E205" s="110">
        <f t="shared" si="98"/>
        <v>1000</v>
      </c>
      <c r="F205" s="110">
        <f t="shared" si="98"/>
        <v>1000</v>
      </c>
    </row>
    <row r="206" spans="1:7" s="30" customFormat="1" ht="36" hidden="1" customHeight="1" x14ac:dyDescent="0.3">
      <c r="A206" s="116" t="s">
        <v>203</v>
      </c>
      <c r="B206" s="116"/>
      <c r="C206" s="117" t="s">
        <v>209</v>
      </c>
      <c r="D206" s="118">
        <v>1000</v>
      </c>
      <c r="E206" s="118">
        <v>1000</v>
      </c>
      <c r="F206" s="118">
        <v>1000</v>
      </c>
    </row>
    <row r="207" spans="1:7" ht="24" customHeight="1" x14ac:dyDescent="0.3">
      <c r="A207" s="109" t="s">
        <v>210</v>
      </c>
      <c r="B207" s="109"/>
      <c r="C207" s="44" t="s">
        <v>211</v>
      </c>
      <c r="D207" s="110">
        <f t="shared" ref="D207:F207" si="99">SUM(D208,D211)</f>
        <v>4809000</v>
      </c>
      <c r="E207" s="110">
        <f t="shared" si="99"/>
        <v>4809000</v>
      </c>
      <c r="F207" s="110">
        <f t="shared" si="99"/>
        <v>4809000</v>
      </c>
    </row>
    <row r="208" spans="1:7" ht="23.25" customHeight="1" x14ac:dyDescent="0.3">
      <c r="A208" s="109" t="s">
        <v>212</v>
      </c>
      <c r="B208" s="109"/>
      <c r="C208" s="44" t="s">
        <v>213</v>
      </c>
      <c r="D208" s="110">
        <f t="shared" ref="D208:F209" si="100">SUM(D209)</f>
        <v>2216000</v>
      </c>
      <c r="E208" s="110">
        <f t="shared" si="100"/>
        <v>2216000</v>
      </c>
      <c r="F208" s="110">
        <f t="shared" si="100"/>
        <v>2216000</v>
      </c>
    </row>
    <row r="209" spans="1:6" ht="40.15" customHeight="1" x14ac:dyDescent="0.3">
      <c r="A209" s="109" t="s">
        <v>214</v>
      </c>
      <c r="B209" s="109"/>
      <c r="C209" s="44" t="s">
        <v>215</v>
      </c>
      <c r="D209" s="110">
        <f t="shared" si="100"/>
        <v>2216000</v>
      </c>
      <c r="E209" s="110">
        <f t="shared" si="100"/>
        <v>2216000</v>
      </c>
      <c r="F209" s="110">
        <f t="shared" si="100"/>
        <v>2216000</v>
      </c>
    </row>
    <row r="210" spans="1:6" s="30" customFormat="1" ht="36" hidden="1" customHeight="1" x14ac:dyDescent="0.3">
      <c r="A210" s="116" t="s">
        <v>203</v>
      </c>
      <c r="B210" s="116"/>
      <c r="C210" s="117" t="s">
        <v>216</v>
      </c>
      <c r="D210" s="118">
        <v>2216000</v>
      </c>
      <c r="E210" s="118">
        <v>2216000</v>
      </c>
      <c r="F210" s="118">
        <v>2216000</v>
      </c>
    </row>
    <row r="211" spans="1:6" x14ac:dyDescent="0.3">
      <c r="A211" s="109" t="s">
        <v>217</v>
      </c>
      <c r="B211" s="109"/>
      <c r="C211" s="44" t="s">
        <v>218</v>
      </c>
      <c r="D211" s="110">
        <f t="shared" ref="D211:F212" si="101">SUM(D212)</f>
        <v>2593000</v>
      </c>
      <c r="E211" s="110">
        <f t="shared" si="101"/>
        <v>2593000</v>
      </c>
      <c r="F211" s="110">
        <f t="shared" si="101"/>
        <v>2593000</v>
      </c>
    </row>
    <row r="212" spans="1:6" ht="45.6" customHeight="1" x14ac:dyDescent="0.3">
      <c r="A212" s="109" t="s">
        <v>219</v>
      </c>
      <c r="B212" s="109"/>
      <c r="C212" s="44" t="s">
        <v>220</v>
      </c>
      <c r="D212" s="110">
        <f t="shared" si="101"/>
        <v>2593000</v>
      </c>
      <c r="E212" s="110">
        <f t="shared" si="101"/>
        <v>2593000</v>
      </c>
      <c r="F212" s="110">
        <f t="shared" si="101"/>
        <v>2593000</v>
      </c>
    </row>
    <row r="213" spans="1:6" s="30" customFormat="1" ht="36" hidden="1" customHeight="1" x14ac:dyDescent="0.3">
      <c r="A213" s="116" t="s">
        <v>203</v>
      </c>
      <c r="B213" s="116"/>
      <c r="C213" s="117" t="s">
        <v>221</v>
      </c>
      <c r="D213" s="118">
        <v>2593000</v>
      </c>
      <c r="E213" s="118">
        <v>2593000</v>
      </c>
      <c r="F213" s="118">
        <v>2593000</v>
      </c>
    </row>
    <row r="214" spans="1:6" ht="43.9" customHeight="1" x14ac:dyDescent="0.3">
      <c r="A214" s="109" t="s">
        <v>222</v>
      </c>
      <c r="B214" s="109"/>
      <c r="C214" s="44" t="s">
        <v>223</v>
      </c>
      <c r="D214" s="110">
        <f t="shared" ref="D214:F215" si="102">SUM(D215)</f>
        <v>10800000</v>
      </c>
      <c r="E214" s="110">
        <f t="shared" si="102"/>
        <v>10800000</v>
      </c>
      <c r="F214" s="110">
        <f t="shared" si="102"/>
        <v>10800000</v>
      </c>
    </row>
    <row r="215" spans="1:6" ht="62.45" customHeight="1" x14ac:dyDescent="0.3">
      <c r="A215" s="119" t="s">
        <v>224</v>
      </c>
      <c r="B215" s="119"/>
      <c r="C215" s="44" t="s">
        <v>225</v>
      </c>
      <c r="D215" s="110">
        <f t="shared" si="102"/>
        <v>10800000</v>
      </c>
      <c r="E215" s="110">
        <f t="shared" si="102"/>
        <v>10800000</v>
      </c>
      <c r="F215" s="110">
        <f t="shared" si="102"/>
        <v>10800000</v>
      </c>
    </row>
    <row r="216" spans="1:6" s="30" customFormat="1" ht="36" hidden="1" customHeight="1" x14ac:dyDescent="0.3">
      <c r="A216" s="116" t="s">
        <v>203</v>
      </c>
      <c r="B216" s="116"/>
      <c r="C216" s="117" t="s">
        <v>226</v>
      </c>
      <c r="D216" s="118">
        <v>10800000</v>
      </c>
      <c r="E216" s="118">
        <v>10800000</v>
      </c>
      <c r="F216" s="118">
        <v>10800000</v>
      </c>
    </row>
    <row r="217" spans="1:6" ht="24" customHeight="1" x14ac:dyDescent="0.3">
      <c r="A217" s="109" t="s">
        <v>227</v>
      </c>
      <c r="B217" s="109"/>
      <c r="C217" s="44" t="s">
        <v>228</v>
      </c>
      <c r="D217" s="110">
        <f>SUM(D218,D224)</f>
        <v>12484654</v>
      </c>
      <c r="E217" s="110">
        <f>SUM(E218,E224)</f>
        <v>6542900</v>
      </c>
      <c r="F217" s="110">
        <f>SUM(F218,F224)</f>
        <v>6591800</v>
      </c>
    </row>
    <row r="218" spans="1:6" x14ac:dyDescent="0.3">
      <c r="A218" s="109" t="s">
        <v>229</v>
      </c>
      <c r="B218" s="109"/>
      <c r="C218" s="44" t="s">
        <v>230</v>
      </c>
      <c r="D218" s="110">
        <f>SUM(D219)</f>
        <v>1327000</v>
      </c>
      <c r="E218" s="110">
        <f t="shared" ref="E218:F218" si="103">SUM(E219)</f>
        <v>1522000</v>
      </c>
      <c r="F218" s="110">
        <f t="shared" si="103"/>
        <v>1423000</v>
      </c>
    </row>
    <row r="219" spans="1:6" x14ac:dyDescent="0.3">
      <c r="A219" s="109" t="s">
        <v>231</v>
      </c>
      <c r="B219" s="109"/>
      <c r="C219" s="44" t="s">
        <v>232</v>
      </c>
      <c r="D219" s="110">
        <f t="shared" ref="D219:F219" si="104">SUM(D220)</f>
        <v>1327000</v>
      </c>
      <c r="E219" s="110">
        <f t="shared" si="104"/>
        <v>1522000</v>
      </c>
      <c r="F219" s="110">
        <f t="shared" si="104"/>
        <v>1423000</v>
      </c>
    </row>
    <row r="220" spans="1:6" ht="25.5" customHeight="1" x14ac:dyDescent="0.3">
      <c r="A220" s="109" t="s">
        <v>233</v>
      </c>
      <c r="B220" s="109"/>
      <c r="C220" s="44" t="s">
        <v>234</v>
      </c>
      <c r="D220" s="110">
        <f>SUM(D221:D223)</f>
        <v>1327000</v>
      </c>
      <c r="E220" s="110">
        <f t="shared" ref="E220:F220" si="105">SUM(E221:E223)</f>
        <v>1522000</v>
      </c>
      <c r="F220" s="110">
        <f t="shared" si="105"/>
        <v>1423000</v>
      </c>
    </row>
    <row r="221" spans="1:6" s="28" customFormat="1" ht="31.15" hidden="1" customHeight="1" x14ac:dyDescent="0.3">
      <c r="A221" s="106" t="s">
        <v>244</v>
      </c>
      <c r="B221" s="106"/>
      <c r="C221" s="107" t="s">
        <v>817</v>
      </c>
      <c r="D221" s="108">
        <v>406000</v>
      </c>
      <c r="E221" s="108">
        <v>522000</v>
      </c>
      <c r="F221" s="108">
        <v>414000</v>
      </c>
    </row>
    <row r="222" spans="1:6" s="28" customFormat="1" ht="31.15" hidden="1" customHeight="1" x14ac:dyDescent="0.3">
      <c r="A222" s="106" t="s">
        <v>246</v>
      </c>
      <c r="B222" s="106"/>
      <c r="C222" s="107" t="s">
        <v>818</v>
      </c>
      <c r="D222" s="108">
        <v>79000</v>
      </c>
      <c r="E222" s="108">
        <v>84000</v>
      </c>
      <c r="F222" s="108">
        <v>80000</v>
      </c>
    </row>
    <row r="223" spans="1:6" s="22" customFormat="1" ht="31.15" hidden="1" customHeight="1" x14ac:dyDescent="0.3">
      <c r="A223" s="106" t="s">
        <v>147</v>
      </c>
      <c r="B223" s="106"/>
      <c r="C223" s="107" t="s">
        <v>235</v>
      </c>
      <c r="D223" s="108">
        <v>842000</v>
      </c>
      <c r="E223" s="108">
        <v>916000</v>
      </c>
      <c r="F223" s="108">
        <v>929000</v>
      </c>
    </row>
    <row r="224" spans="1:6" x14ac:dyDescent="0.3">
      <c r="A224" s="109" t="s">
        <v>236</v>
      </c>
      <c r="B224" s="109"/>
      <c r="C224" s="44" t="s">
        <v>237</v>
      </c>
      <c r="D224" s="110">
        <f t="shared" ref="D224:F224" si="106">SUM(D225,D232)</f>
        <v>11157654</v>
      </c>
      <c r="E224" s="110">
        <f t="shared" si="106"/>
        <v>5020900</v>
      </c>
      <c r="F224" s="110">
        <f t="shared" si="106"/>
        <v>5168800</v>
      </c>
    </row>
    <row r="225" spans="1:6" ht="27" customHeight="1" x14ac:dyDescent="0.3">
      <c r="A225" s="109" t="s">
        <v>238</v>
      </c>
      <c r="B225" s="109"/>
      <c r="C225" s="44" t="s">
        <v>239</v>
      </c>
      <c r="D225" s="110">
        <f t="shared" ref="D225:F225" si="107">SUM(D226)</f>
        <v>2401895</v>
      </c>
      <c r="E225" s="110">
        <f t="shared" si="107"/>
        <v>597000</v>
      </c>
      <c r="F225" s="110">
        <f t="shared" si="107"/>
        <v>621000</v>
      </c>
    </row>
    <row r="226" spans="1:6" ht="39.75" customHeight="1" x14ac:dyDescent="0.3">
      <c r="A226" s="109" t="s">
        <v>240</v>
      </c>
      <c r="B226" s="109"/>
      <c r="C226" s="44" t="s">
        <v>241</v>
      </c>
      <c r="D226" s="110">
        <f>SUM(D227:D231)</f>
        <v>2401895</v>
      </c>
      <c r="E226" s="110">
        <f t="shared" ref="E226:F226" si="108">SUM(E227:E231)</f>
        <v>597000</v>
      </c>
      <c r="F226" s="110">
        <f t="shared" si="108"/>
        <v>621000</v>
      </c>
    </row>
    <row r="227" spans="1:6" ht="31.15" hidden="1" customHeight="1" x14ac:dyDescent="0.3">
      <c r="A227" s="106" t="s">
        <v>242</v>
      </c>
      <c r="B227" s="106"/>
      <c r="C227" s="107" t="s">
        <v>243</v>
      </c>
      <c r="D227" s="108">
        <v>1643000</v>
      </c>
      <c r="E227" s="108">
        <v>0</v>
      </c>
      <c r="F227" s="108">
        <v>0</v>
      </c>
    </row>
    <row r="228" spans="1:6" ht="31.15" hidden="1" customHeight="1" x14ac:dyDescent="0.3">
      <c r="A228" s="106" t="s">
        <v>244</v>
      </c>
      <c r="B228" s="106"/>
      <c r="C228" s="107" t="s">
        <v>245</v>
      </c>
      <c r="D228" s="108">
        <v>528000</v>
      </c>
      <c r="E228" s="108">
        <v>550000</v>
      </c>
      <c r="F228" s="108">
        <v>572000</v>
      </c>
    </row>
    <row r="229" spans="1:6" ht="31.15" hidden="1" customHeight="1" x14ac:dyDescent="0.3">
      <c r="A229" s="106" t="s">
        <v>246</v>
      </c>
      <c r="B229" s="106"/>
      <c r="C229" s="107" t="s">
        <v>247</v>
      </c>
      <c r="D229" s="108">
        <v>45000</v>
      </c>
      <c r="E229" s="108">
        <v>47000</v>
      </c>
      <c r="F229" s="108">
        <v>49000</v>
      </c>
    </row>
    <row r="230" spans="1:6" s="28" customFormat="1" ht="31.15" hidden="1" customHeight="1" x14ac:dyDescent="0.3">
      <c r="A230" s="106" t="s">
        <v>819</v>
      </c>
      <c r="B230" s="106"/>
      <c r="C230" s="107" t="s">
        <v>820</v>
      </c>
      <c r="D230" s="108">
        <v>107000</v>
      </c>
      <c r="E230" s="108">
        <v>0</v>
      </c>
      <c r="F230" s="108">
        <v>0</v>
      </c>
    </row>
    <row r="231" spans="1:6" s="28" customFormat="1" hidden="1" x14ac:dyDescent="0.3">
      <c r="A231" s="106" t="s">
        <v>174</v>
      </c>
      <c r="B231" s="106"/>
      <c r="C231" s="107" t="s">
        <v>798</v>
      </c>
      <c r="D231" s="108">
        <v>78895</v>
      </c>
      <c r="E231" s="108">
        <v>0</v>
      </c>
      <c r="F231" s="108">
        <v>0</v>
      </c>
    </row>
    <row r="232" spans="1:6" x14ac:dyDescent="0.3">
      <c r="A232" s="109" t="s">
        <v>248</v>
      </c>
      <c r="B232" s="109"/>
      <c r="C232" s="44" t="s">
        <v>249</v>
      </c>
      <c r="D232" s="110">
        <f t="shared" ref="D232:F232" si="109">SUM(D233)</f>
        <v>8755759</v>
      </c>
      <c r="E232" s="110">
        <f t="shared" si="109"/>
        <v>4423900</v>
      </c>
      <c r="F232" s="110">
        <f t="shared" si="109"/>
        <v>4547800</v>
      </c>
    </row>
    <row r="233" spans="1:6" ht="24" customHeight="1" x14ac:dyDescent="0.3">
      <c r="A233" s="109" t="s">
        <v>250</v>
      </c>
      <c r="B233" s="109"/>
      <c r="C233" s="44" t="s">
        <v>251</v>
      </c>
      <c r="D233" s="110">
        <f>SUM(D234,D236,D245,D239,D253)</f>
        <v>8755759</v>
      </c>
      <c r="E233" s="110">
        <f>SUM(E234,E236,E245,E239,E253)</f>
        <v>4423900</v>
      </c>
      <c r="F233" s="110">
        <f>SUM(F234,F236,F245,F239,F253)</f>
        <v>4547800</v>
      </c>
    </row>
    <row r="234" spans="1:6" ht="33.75" customHeight="1" x14ac:dyDescent="0.3">
      <c r="A234" s="109" t="s">
        <v>252</v>
      </c>
      <c r="B234" s="109"/>
      <c r="C234" s="44" t="s">
        <v>253</v>
      </c>
      <c r="D234" s="110">
        <f>SUM(D235)</f>
        <v>37000</v>
      </c>
      <c r="E234" s="110">
        <f t="shared" ref="E234:F234" si="110">SUM(E235)</f>
        <v>171000</v>
      </c>
      <c r="F234" s="110">
        <f t="shared" si="110"/>
        <v>113000</v>
      </c>
    </row>
    <row r="235" spans="1:6" s="28" customFormat="1" ht="36" hidden="1" customHeight="1" x14ac:dyDescent="0.3">
      <c r="A235" s="106" t="s">
        <v>126</v>
      </c>
      <c r="B235" s="106"/>
      <c r="C235" s="107" t="s">
        <v>254</v>
      </c>
      <c r="D235" s="108">
        <v>37000</v>
      </c>
      <c r="E235" s="108">
        <v>171000</v>
      </c>
      <c r="F235" s="108">
        <v>113000</v>
      </c>
    </row>
    <row r="236" spans="1:6" ht="49.9" customHeight="1" x14ac:dyDescent="0.3">
      <c r="A236" s="109" t="s">
        <v>255</v>
      </c>
      <c r="B236" s="109"/>
      <c r="C236" s="44" t="s">
        <v>256</v>
      </c>
      <c r="D236" s="110">
        <f>SUM(D238,D237)</f>
        <v>66000</v>
      </c>
      <c r="E236" s="110">
        <f t="shared" ref="E236:F236" si="111">SUM(E238,E237)</f>
        <v>42000</v>
      </c>
      <c r="F236" s="110">
        <f t="shared" si="111"/>
        <v>41000</v>
      </c>
    </row>
    <row r="237" spans="1:6" s="22" customFormat="1" hidden="1" x14ac:dyDescent="0.3">
      <c r="A237" s="106" t="s">
        <v>246</v>
      </c>
      <c r="B237" s="106"/>
      <c r="C237" s="120" t="s">
        <v>1114</v>
      </c>
      <c r="D237" s="108">
        <v>31000</v>
      </c>
      <c r="E237" s="108">
        <v>31000</v>
      </c>
      <c r="F237" s="108">
        <v>41000</v>
      </c>
    </row>
    <row r="238" spans="1:6" s="22" customFormat="1" ht="36" hidden="1" customHeight="1" x14ac:dyDescent="0.3">
      <c r="A238" s="106" t="s">
        <v>126</v>
      </c>
      <c r="B238" s="106"/>
      <c r="C238" s="107" t="s">
        <v>257</v>
      </c>
      <c r="D238" s="108">
        <v>35000</v>
      </c>
      <c r="E238" s="108">
        <v>11000</v>
      </c>
      <c r="F238" s="108">
        <v>0</v>
      </c>
    </row>
    <row r="239" spans="1:6" s="93" customFormat="1" ht="45.6" customHeight="1" x14ac:dyDescent="0.3">
      <c r="A239" s="40" t="s">
        <v>821</v>
      </c>
      <c r="B239" s="40"/>
      <c r="C239" s="41" t="s">
        <v>822</v>
      </c>
      <c r="D239" s="112">
        <f>SUM(D240:D244)</f>
        <v>3063082</v>
      </c>
      <c r="E239" s="112">
        <f t="shared" ref="E239:F239" si="112">SUM(E240:E244)</f>
        <v>1195900</v>
      </c>
      <c r="F239" s="112">
        <f t="shared" si="112"/>
        <v>1064000</v>
      </c>
    </row>
    <row r="240" spans="1:6" s="22" customFormat="1" ht="31.15" hidden="1" customHeight="1" x14ac:dyDescent="0.3">
      <c r="A240" s="106" t="s">
        <v>244</v>
      </c>
      <c r="B240" s="106"/>
      <c r="C240" s="107" t="s">
        <v>1115</v>
      </c>
      <c r="D240" s="108">
        <v>171000</v>
      </c>
      <c r="E240" s="108">
        <v>160000</v>
      </c>
      <c r="F240" s="108">
        <v>145000</v>
      </c>
    </row>
    <row r="241" spans="1:6" s="22" customFormat="1" ht="31.15" hidden="1" customHeight="1" x14ac:dyDescent="0.3">
      <c r="A241" s="106" t="s">
        <v>246</v>
      </c>
      <c r="B241" s="106"/>
      <c r="C241" s="107" t="s">
        <v>995</v>
      </c>
      <c r="D241" s="108">
        <v>89000</v>
      </c>
      <c r="E241" s="108">
        <v>387000</v>
      </c>
      <c r="F241" s="108">
        <v>178000</v>
      </c>
    </row>
    <row r="242" spans="1:6" s="22" customFormat="1" ht="31.15" hidden="1" customHeight="1" x14ac:dyDescent="0.3">
      <c r="A242" s="106" t="s">
        <v>260</v>
      </c>
      <c r="B242" s="106"/>
      <c r="C242" s="107" t="s">
        <v>1116</v>
      </c>
      <c r="D242" s="108">
        <v>19000</v>
      </c>
      <c r="E242" s="108">
        <v>25000</v>
      </c>
      <c r="F242" s="108">
        <v>28000</v>
      </c>
    </row>
    <row r="243" spans="1:6" s="22" customFormat="1" ht="31.15" hidden="1" customHeight="1" x14ac:dyDescent="0.3">
      <c r="A243" s="106" t="s">
        <v>819</v>
      </c>
      <c r="B243" s="106"/>
      <c r="C243" s="107" t="s">
        <v>1117</v>
      </c>
      <c r="D243" s="108">
        <v>275000</v>
      </c>
      <c r="E243" s="108">
        <v>313900</v>
      </c>
      <c r="F243" s="108">
        <v>360000</v>
      </c>
    </row>
    <row r="244" spans="1:6" s="22" customFormat="1" ht="31.15" hidden="1" customHeight="1" x14ac:dyDescent="0.3">
      <c r="A244" s="106" t="s">
        <v>147</v>
      </c>
      <c r="B244" s="106"/>
      <c r="C244" s="107" t="s">
        <v>1118</v>
      </c>
      <c r="D244" s="108">
        <v>2509082</v>
      </c>
      <c r="E244" s="108">
        <v>310000</v>
      </c>
      <c r="F244" s="108">
        <v>353000</v>
      </c>
    </row>
    <row r="245" spans="1:6" ht="23.25" customHeight="1" x14ac:dyDescent="0.3">
      <c r="A245" s="109" t="s">
        <v>258</v>
      </c>
      <c r="B245" s="109"/>
      <c r="C245" s="44" t="s">
        <v>259</v>
      </c>
      <c r="D245" s="110">
        <f>SUM(D246:D252)</f>
        <v>3679547</v>
      </c>
      <c r="E245" s="110">
        <f t="shared" ref="E245:F245" si="113">SUM(E246:E252)</f>
        <v>988000</v>
      </c>
      <c r="F245" s="110">
        <f t="shared" si="113"/>
        <v>1153000</v>
      </c>
    </row>
    <row r="246" spans="1:6" s="22" customFormat="1" ht="30.75" hidden="1" customHeight="1" x14ac:dyDescent="0.3">
      <c r="A246" s="106" t="s">
        <v>242</v>
      </c>
      <c r="B246" s="106"/>
      <c r="C246" s="120" t="s">
        <v>1119</v>
      </c>
      <c r="D246" s="108">
        <v>51000</v>
      </c>
      <c r="E246" s="108">
        <v>55000</v>
      </c>
      <c r="F246" s="108">
        <v>44000</v>
      </c>
    </row>
    <row r="247" spans="1:6" s="28" customFormat="1" ht="31.15" hidden="1" customHeight="1" x14ac:dyDescent="0.3">
      <c r="A247" s="106" t="s">
        <v>964</v>
      </c>
      <c r="B247" s="106"/>
      <c r="C247" s="107" t="s">
        <v>823</v>
      </c>
      <c r="D247" s="121">
        <v>153000</v>
      </c>
      <c r="E247" s="121">
        <v>182000</v>
      </c>
      <c r="F247" s="121">
        <v>231000</v>
      </c>
    </row>
    <row r="248" spans="1:6" s="28" customFormat="1" ht="31.15" hidden="1" customHeight="1" x14ac:dyDescent="0.3">
      <c r="A248" s="106" t="s">
        <v>244</v>
      </c>
      <c r="B248" s="106"/>
      <c r="C248" s="107" t="s">
        <v>1120</v>
      </c>
      <c r="D248" s="121">
        <v>2600547</v>
      </c>
      <c r="E248" s="121">
        <v>19000</v>
      </c>
      <c r="F248" s="121">
        <v>26000</v>
      </c>
    </row>
    <row r="249" spans="1:6" s="28" customFormat="1" ht="31.15" hidden="1" customHeight="1" x14ac:dyDescent="0.3">
      <c r="A249" s="106" t="s">
        <v>246</v>
      </c>
      <c r="B249" s="106"/>
      <c r="C249" s="107" t="s">
        <v>1121</v>
      </c>
      <c r="D249" s="121">
        <v>68000</v>
      </c>
      <c r="E249" s="121">
        <v>80000</v>
      </c>
      <c r="F249" s="121">
        <v>90000</v>
      </c>
    </row>
    <row r="250" spans="1:6" s="22" customFormat="1" ht="31.15" hidden="1" customHeight="1" x14ac:dyDescent="0.3">
      <c r="A250" s="106" t="s">
        <v>260</v>
      </c>
      <c r="B250" s="106"/>
      <c r="C250" s="107" t="s">
        <v>261</v>
      </c>
      <c r="D250" s="108">
        <v>228000</v>
      </c>
      <c r="E250" s="108">
        <v>172000</v>
      </c>
      <c r="F250" s="108">
        <v>191000</v>
      </c>
    </row>
    <row r="251" spans="1:6" s="22" customFormat="1" ht="31.15" hidden="1" customHeight="1" x14ac:dyDescent="0.3">
      <c r="A251" s="106" t="s">
        <v>147</v>
      </c>
      <c r="B251" s="106"/>
      <c r="C251" s="107" t="s">
        <v>996</v>
      </c>
      <c r="D251" s="108">
        <v>352000</v>
      </c>
      <c r="E251" s="108">
        <v>306000</v>
      </c>
      <c r="F251" s="108">
        <v>339000</v>
      </c>
    </row>
    <row r="252" spans="1:6" s="22" customFormat="1" ht="31.15" hidden="1" customHeight="1" x14ac:dyDescent="0.3">
      <c r="A252" s="106" t="s">
        <v>174</v>
      </c>
      <c r="B252" s="106"/>
      <c r="C252" s="107" t="s">
        <v>1122</v>
      </c>
      <c r="D252" s="108">
        <v>227000</v>
      </c>
      <c r="E252" s="108">
        <v>174000</v>
      </c>
      <c r="F252" s="108">
        <v>232000</v>
      </c>
    </row>
    <row r="253" spans="1:6" s="93" customFormat="1" ht="42" customHeight="1" x14ac:dyDescent="0.3">
      <c r="A253" s="40" t="s">
        <v>1046</v>
      </c>
      <c r="B253" s="40"/>
      <c r="C253" s="41" t="s">
        <v>824</v>
      </c>
      <c r="D253" s="112">
        <f>D254</f>
        <v>1910130</v>
      </c>
      <c r="E253" s="112">
        <f t="shared" ref="E253:F253" si="114">E254</f>
        <v>2027000</v>
      </c>
      <c r="F253" s="112">
        <f t="shared" si="114"/>
        <v>2176800</v>
      </c>
    </row>
    <row r="254" spans="1:6" s="22" customFormat="1" hidden="1" x14ac:dyDescent="0.3">
      <c r="A254" s="106" t="s">
        <v>174</v>
      </c>
      <c r="B254" s="106"/>
      <c r="C254" s="107" t="s">
        <v>825</v>
      </c>
      <c r="D254" s="108">
        <v>1910130</v>
      </c>
      <c r="E254" s="108">
        <v>2027000</v>
      </c>
      <c r="F254" s="108">
        <v>2176800</v>
      </c>
    </row>
    <row r="255" spans="1:6" ht="29.25" customHeight="1" x14ac:dyDescent="0.3">
      <c r="A255" s="109" t="s">
        <v>262</v>
      </c>
      <c r="B255" s="109"/>
      <c r="C255" s="44" t="s">
        <v>263</v>
      </c>
      <c r="D255" s="110">
        <f>SUM(D256,D268,D276,D280,D265)</f>
        <v>331380321</v>
      </c>
      <c r="E255" s="110">
        <f t="shared" ref="E255:F255" si="115">SUM(E256,E268,E276,E280,E265)</f>
        <v>142979000</v>
      </c>
      <c r="F255" s="110">
        <f t="shared" si="115"/>
        <v>124903000</v>
      </c>
    </row>
    <row r="256" spans="1:6" ht="67.5" customHeight="1" x14ac:dyDescent="0.3">
      <c r="A256" s="109" t="s">
        <v>264</v>
      </c>
      <c r="B256" s="109"/>
      <c r="C256" s="44" t="s">
        <v>265</v>
      </c>
      <c r="D256" s="110">
        <f>SUM(D257,D260)</f>
        <v>95344117</v>
      </c>
      <c r="E256" s="110">
        <f>SUM(E257,E260)</f>
        <v>47204000</v>
      </c>
      <c r="F256" s="110">
        <f>SUM(F257,F260)</f>
        <v>31676000</v>
      </c>
    </row>
    <row r="257" spans="1:7" ht="80.45" customHeight="1" x14ac:dyDescent="0.3">
      <c r="A257" s="109" t="s">
        <v>266</v>
      </c>
      <c r="B257" s="109"/>
      <c r="C257" s="44" t="s">
        <v>267</v>
      </c>
      <c r="D257" s="110">
        <f>SUM(D258)</f>
        <v>92254804</v>
      </c>
      <c r="E257" s="110">
        <f>SUM(E258)</f>
        <v>36726000</v>
      </c>
      <c r="F257" s="110">
        <f>SUM(F258)</f>
        <v>23123000</v>
      </c>
    </row>
    <row r="258" spans="1:7" ht="84" customHeight="1" x14ac:dyDescent="0.3">
      <c r="A258" s="109" t="s">
        <v>268</v>
      </c>
      <c r="B258" s="109"/>
      <c r="C258" s="44" t="s">
        <v>269</v>
      </c>
      <c r="D258" s="110">
        <f t="shared" ref="D258:F258" si="116">SUM(D259)</f>
        <v>92254804</v>
      </c>
      <c r="E258" s="110">
        <f t="shared" si="116"/>
        <v>36726000</v>
      </c>
      <c r="F258" s="110">
        <f t="shared" si="116"/>
        <v>23123000</v>
      </c>
    </row>
    <row r="259" spans="1:7" s="22" customFormat="1" hidden="1" x14ac:dyDescent="0.3">
      <c r="A259" s="106" t="s">
        <v>964</v>
      </c>
      <c r="B259" s="106"/>
      <c r="C259" s="107" t="s">
        <v>270</v>
      </c>
      <c r="D259" s="122">
        <v>92254804</v>
      </c>
      <c r="E259" s="122">
        <v>36726000</v>
      </c>
      <c r="F259" s="122">
        <v>23123000</v>
      </c>
      <c r="G259" s="146"/>
    </row>
    <row r="260" spans="1:7" ht="78.75" customHeight="1" x14ac:dyDescent="0.3">
      <c r="A260" s="109" t="s">
        <v>271</v>
      </c>
      <c r="B260" s="109"/>
      <c r="C260" s="44" t="s">
        <v>272</v>
      </c>
      <c r="D260" s="110">
        <f>SUM(D263,D261)</f>
        <v>3089313</v>
      </c>
      <c r="E260" s="110">
        <f>SUM(E263,E261)</f>
        <v>10478000</v>
      </c>
      <c r="F260" s="110">
        <f>SUM(F263,F261)</f>
        <v>8553000</v>
      </c>
    </row>
    <row r="261" spans="1:7" ht="72" customHeight="1" x14ac:dyDescent="0.3">
      <c r="A261" s="109" t="s">
        <v>826</v>
      </c>
      <c r="B261" s="109"/>
      <c r="C261" s="44" t="s">
        <v>827</v>
      </c>
      <c r="D261" s="110">
        <f>D262</f>
        <v>20000</v>
      </c>
      <c r="E261" s="110">
        <f t="shared" ref="E261:F261" si="117">E262</f>
        <v>0</v>
      </c>
      <c r="F261" s="110">
        <f t="shared" si="117"/>
        <v>0</v>
      </c>
    </row>
    <row r="262" spans="1:7" s="28" customFormat="1" hidden="1" x14ac:dyDescent="0.3">
      <c r="A262" s="106" t="s">
        <v>246</v>
      </c>
      <c r="B262" s="106"/>
      <c r="C262" s="107" t="s">
        <v>828</v>
      </c>
      <c r="D262" s="121">
        <v>20000</v>
      </c>
      <c r="E262" s="121">
        <v>0</v>
      </c>
      <c r="F262" s="121">
        <v>0</v>
      </c>
    </row>
    <row r="263" spans="1:7" ht="81.75" customHeight="1" x14ac:dyDescent="0.3">
      <c r="A263" s="109" t="s">
        <v>273</v>
      </c>
      <c r="B263" s="109"/>
      <c r="C263" s="44" t="s">
        <v>274</v>
      </c>
      <c r="D263" s="110">
        <f t="shared" ref="D263:F263" si="118">SUM(D264)</f>
        <v>3069313</v>
      </c>
      <c r="E263" s="110">
        <f t="shared" si="118"/>
        <v>10478000</v>
      </c>
      <c r="F263" s="110">
        <f t="shared" si="118"/>
        <v>8553000</v>
      </c>
    </row>
    <row r="264" spans="1:7" s="22" customFormat="1" hidden="1" x14ac:dyDescent="0.3">
      <c r="A264" s="106" t="s">
        <v>964</v>
      </c>
      <c r="B264" s="106"/>
      <c r="C264" s="107" t="s">
        <v>275</v>
      </c>
      <c r="D264" s="122">
        <v>3069313</v>
      </c>
      <c r="E264" s="122">
        <v>10478000</v>
      </c>
      <c r="F264" s="122">
        <v>8553000</v>
      </c>
    </row>
    <row r="265" spans="1:7" s="93" customFormat="1" ht="37.5" x14ac:dyDescent="0.3">
      <c r="A265" s="40" t="s">
        <v>1409</v>
      </c>
      <c r="B265" s="40"/>
      <c r="C265" s="41" t="s">
        <v>1406</v>
      </c>
      <c r="D265" s="42">
        <f>D266</f>
        <v>314000</v>
      </c>
      <c r="E265" s="42">
        <f t="shared" ref="E265:F265" si="119">E266</f>
        <v>0</v>
      </c>
      <c r="F265" s="42">
        <f t="shared" si="119"/>
        <v>0</v>
      </c>
    </row>
    <row r="266" spans="1:7" s="93" customFormat="1" ht="37.5" x14ac:dyDescent="0.3">
      <c r="A266" s="40" t="s">
        <v>1410</v>
      </c>
      <c r="B266" s="40"/>
      <c r="C266" s="41" t="s">
        <v>1407</v>
      </c>
      <c r="D266" s="42">
        <f>D267</f>
        <v>314000</v>
      </c>
      <c r="E266" s="42">
        <f t="shared" ref="E266:F266" si="120">E267</f>
        <v>0</v>
      </c>
      <c r="F266" s="42">
        <f t="shared" si="120"/>
        <v>0</v>
      </c>
    </row>
    <row r="267" spans="1:7" s="22" customFormat="1" hidden="1" x14ac:dyDescent="0.3">
      <c r="A267" s="106" t="s">
        <v>978</v>
      </c>
      <c r="B267" s="106"/>
      <c r="C267" s="107" t="s">
        <v>1408</v>
      </c>
      <c r="D267" s="122">
        <v>314000</v>
      </c>
      <c r="E267" s="122">
        <v>0</v>
      </c>
      <c r="F267" s="122">
        <v>0</v>
      </c>
    </row>
    <row r="268" spans="1:7" ht="37.9" customHeight="1" x14ac:dyDescent="0.3">
      <c r="A268" s="109" t="s">
        <v>276</v>
      </c>
      <c r="B268" s="109"/>
      <c r="C268" s="44" t="s">
        <v>277</v>
      </c>
      <c r="D268" s="110">
        <f t="shared" ref="D268:F268" si="121">SUM(D269,D272)</f>
        <v>119653164</v>
      </c>
      <c r="E268" s="110">
        <f t="shared" si="121"/>
        <v>89415000</v>
      </c>
      <c r="F268" s="110">
        <f t="shared" si="121"/>
        <v>86947000</v>
      </c>
    </row>
    <row r="269" spans="1:7" ht="30.75" customHeight="1" x14ac:dyDescent="0.3">
      <c r="A269" s="109" t="s">
        <v>278</v>
      </c>
      <c r="B269" s="109"/>
      <c r="C269" s="44" t="s">
        <v>279</v>
      </c>
      <c r="D269" s="110">
        <f t="shared" ref="D269:F270" si="122">SUM(D270)</f>
        <v>91211443</v>
      </c>
      <c r="E269" s="110">
        <f t="shared" si="122"/>
        <v>79824000</v>
      </c>
      <c r="F269" s="110">
        <f t="shared" si="122"/>
        <v>79453000</v>
      </c>
    </row>
    <row r="270" spans="1:7" ht="41.25" customHeight="1" x14ac:dyDescent="0.3">
      <c r="A270" s="109" t="s">
        <v>280</v>
      </c>
      <c r="B270" s="109"/>
      <c r="C270" s="44" t="s">
        <v>281</v>
      </c>
      <c r="D270" s="110">
        <f t="shared" si="122"/>
        <v>91211443</v>
      </c>
      <c r="E270" s="110">
        <f t="shared" si="122"/>
        <v>79824000</v>
      </c>
      <c r="F270" s="110">
        <f t="shared" si="122"/>
        <v>79453000</v>
      </c>
    </row>
    <row r="271" spans="1:7" s="22" customFormat="1" ht="28.5" hidden="1" customHeight="1" x14ac:dyDescent="0.3">
      <c r="A271" s="106" t="s">
        <v>147</v>
      </c>
      <c r="B271" s="106"/>
      <c r="C271" s="107" t="s">
        <v>282</v>
      </c>
      <c r="D271" s="122">
        <v>91211443</v>
      </c>
      <c r="E271" s="122">
        <v>79824000</v>
      </c>
      <c r="F271" s="122">
        <v>79453000</v>
      </c>
    </row>
    <row r="272" spans="1:7" ht="39.75" customHeight="1" x14ac:dyDescent="0.3">
      <c r="A272" s="109" t="s">
        <v>283</v>
      </c>
      <c r="B272" s="109"/>
      <c r="C272" s="44" t="s">
        <v>284</v>
      </c>
      <c r="D272" s="110">
        <f t="shared" ref="D272:F272" si="123">SUM(D273)</f>
        <v>28441721</v>
      </c>
      <c r="E272" s="110">
        <f t="shared" si="123"/>
        <v>9591000</v>
      </c>
      <c r="F272" s="110">
        <f t="shared" si="123"/>
        <v>7494000</v>
      </c>
    </row>
    <row r="273" spans="1:6" ht="39.75" customHeight="1" x14ac:dyDescent="0.3">
      <c r="A273" s="109" t="s">
        <v>285</v>
      </c>
      <c r="B273" s="109"/>
      <c r="C273" s="44" t="s">
        <v>286</v>
      </c>
      <c r="D273" s="110">
        <f t="shared" ref="D273:F273" si="124">SUM(D274:D275)</f>
        <v>28441721</v>
      </c>
      <c r="E273" s="110">
        <f t="shared" si="124"/>
        <v>9591000</v>
      </c>
      <c r="F273" s="110">
        <f t="shared" si="124"/>
        <v>7494000</v>
      </c>
    </row>
    <row r="274" spans="1:6" s="22" customFormat="1" hidden="1" x14ac:dyDescent="0.3">
      <c r="A274" s="106" t="s">
        <v>964</v>
      </c>
      <c r="B274" s="106"/>
      <c r="C274" s="107" t="s">
        <v>287</v>
      </c>
      <c r="D274" s="122">
        <v>15889645</v>
      </c>
      <c r="E274" s="122">
        <v>3083000</v>
      </c>
      <c r="F274" s="122">
        <v>1002000</v>
      </c>
    </row>
    <row r="275" spans="1:6" s="22" customFormat="1" ht="29.25" hidden="1" customHeight="1" x14ac:dyDescent="0.3">
      <c r="A275" s="106" t="s">
        <v>147</v>
      </c>
      <c r="B275" s="106"/>
      <c r="C275" s="107" t="s">
        <v>288</v>
      </c>
      <c r="D275" s="122">
        <v>12552076</v>
      </c>
      <c r="E275" s="122">
        <v>6508000</v>
      </c>
      <c r="F275" s="122">
        <v>6492000</v>
      </c>
    </row>
    <row r="276" spans="1:6" s="93" customFormat="1" ht="60.75" customHeight="1" x14ac:dyDescent="0.3">
      <c r="A276" s="40" t="s">
        <v>999</v>
      </c>
      <c r="B276" s="40"/>
      <c r="C276" s="41" t="s">
        <v>1000</v>
      </c>
      <c r="D276" s="42">
        <f>D277</f>
        <v>6322000</v>
      </c>
      <c r="E276" s="42">
        <f t="shared" ref="E276:F276" si="125">E277</f>
        <v>6360000</v>
      </c>
      <c r="F276" s="42">
        <f t="shared" si="125"/>
        <v>6280000</v>
      </c>
    </row>
    <row r="277" spans="1:6" s="93" customFormat="1" ht="64.900000000000006" customHeight="1" x14ac:dyDescent="0.3">
      <c r="A277" s="40" t="s">
        <v>998</v>
      </c>
      <c r="B277" s="40"/>
      <c r="C277" s="41" t="s">
        <v>1001</v>
      </c>
      <c r="D277" s="42">
        <f>D278</f>
        <v>6322000</v>
      </c>
      <c r="E277" s="42">
        <f t="shared" ref="E277:F277" si="126">E278</f>
        <v>6360000</v>
      </c>
      <c r="F277" s="42">
        <f t="shared" si="126"/>
        <v>6280000</v>
      </c>
    </row>
    <row r="278" spans="1:6" s="93" customFormat="1" ht="67.150000000000006" customHeight="1" x14ac:dyDescent="0.3">
      <c r="A278" s="40" t="s">
        <v>997</v>
      </c>
      <c r="B278" s="40"/>
      <c r="C278" s="41" t="s">
        <v>1002</v>
      </c>
      <c r="D278" s="42">
        <f>D279</f>
        <v>6322000</v>
      </c>
      <c r="E278" s="42">
        <f t="shared" ref="E278:F278" si="127">E279</f>
        <v>6360000</v>
      </c>
      <c r="F278" s="42">
        <f t="shared" si="127"/>
        <v>6280000</v>
      </c>
    </row>
    <row r="279" spans="1:6" s="22" customFormat="1" hidden="1" x14ac:dyDescent="0.3">
      <c r="A279" s="106" t="s">
        <v>147</v>
      </c>
      <c r="B279" s="106"/>
      <c r="C279" s="107" t="s">
        <v>1003</v>
      </c>
      <c r="D279" s="122">
        <v>6322000</v>
      </c>
      <c r="E279" s="122">
        <v>6360000</v>
      </c>
      <c r="F279" s="122">
        <v>6280000</v>
      </c>
    </row>
    <row r="280" spans="1:6" s="93" customFormat="1" ht="37.5" x14ac:dyDescent="0.3">
      <c r="A280" s="40" t="s">
        <v>1403</v>
      </c>
      <c r="B280" s="40"/>
      <c r="C280" s="41" t="s">
        <v>1401</v>
      </c>
      <c r="D280" s="42">
        <f>D281</f>
        <v>109747040</v>
      </c>
      <c r="E280" s="42">
        <f t="shared" ref="E280:F280" si="128">E281</f>
        <v>0</v>
      </c>
      <c r="F280" s="42">
        <f t="shared" si="128"/>
        <v>0</v>
      </c>
    </row>
    <row r="281" spans="1:6" s="93" customFormat="1" ht="37.5" x14ac:dyDescent="0.3">
      <c r="A281" s="40" t="s">
        <v>1404</v>
      </c>
      <c r="B281" s="40"/>
      <c r="C281" s="41" t="s">
        <v>1405</v>
      </c>
      <c r="D281" s="42">
        <f>D282</f>
        <v>109747040</v>
      </c>
      <c r="E281" s="42">
        <f t="shared" ref="E281:F281" si="129">E282</f>
        <v>0</v>
      </c>
      <c r="F281" s="42">
        <f t="shared" si="129"/>
        <v>0</v>
      </c>
    </row>
    <row r="282" spans="1:6" s="22" customFormat="1" ht="31.5" hidden="1" customHeight="1" x14ac:dyDescent="0.3">
      <c r="A282" s="106" t="s">
        <v>978</v>
      </c>
      <c r="B282" s="106"/>
      <c r="C282" s="107" t="s">
        <v>1402</v>
      </c>
      <c r="D282" s="122">
        <v>109747040</v>
      </c>
      <c r="E282" s="122">
        <v>0</v>
      </c>
      <c r="F282" s="122">
        <v>0</v>
      </c>
    </row>
    <row r="283" spans="1:6" s="22" customFormat="1" hidden="1" x14ac:dyDescent="0.3">
      <c r="A283" s="109" t="s">
        <v>757</v>
      </c>
      <c r="B283" s="109"/>
      <c r="C283" s="44" t="s">
        <v>289</v>
      </c>
      <c r="D283" s="110">
        <f>SUM(D284)</f>
        <v>0</v>
      </c>
      <c r="E283" s="110">
        <f t="shared" ref="E283:F284" si="130">SUM(E284)</f>
        <v>0</v>
      </c>
      <c r="F283" s="110">
        <f t="shared" si="130"/>
        <v>0</v>
      </c>
    </row>
    <row r="284" spans="1:6" s="22" customFormat="1" ht="37.5" hidden="1" x14ac:dyDescent="0.3">
      <c r="A284" s="109" t="s">
        <v>290</v>
      </c>
      <c r="B284" s="109"/>
      <c r="C284" s="44" t="s">
        <v>291</v>
      </c>
      <c r="D284" s="110">
        <f>SUM(D285)</f>
        <v>0</v>
      </c>
      <c r="E284" s="110">
        <f t="shared" si="130"/>
        <v>0</v>
      </c>
      <c r="F284" s="110">
        <f t="shared" si="130"/>
        <v>0</v>
      </c>
    </row>
    <row r="285" spans="1:6" s="22" customFormat="1" ht="37.5" hidden="1" x14ac:dyDescent="0.3">
      <c r="A285" s="109" t="s">
        <v>758</v>
      </c>
      <c r="B285" s="109"/>
      <c r="C285" s="44" t="s">
        <v>292</v>
      </c>
      <c r="D285" s="110">
        <f>SUM(D286:D287)</f>
        <v>0</v>
      </c>
      <c r="E285" s="110">
        <f t="shared" ref="E285:F285" si="131">SUM(E286:E287)</f>
        <v>0</v>
      </c>
      <c r="F285" s="110">
        <f t="shared" si="131"/>
        <v>0</v>
      </c>
    </row>
    <row r="286" spans="1:6" s="22" customFormat="1" hidden="1" x14ac:dyDescent="0.3">
      <c r="A286" s="106" t="s">
        <v>244</v>
      </c>
      <c r="B286" s="106"/>
      <c r="C286" s="107" t="s">
        <v>294</v>
      </c>
      <c r="D286" s="122">
        <v>0</v>
      </c>
      <c r="E286" s="122">
        <v>0</v>
      </c>
      <c r="F286" s="122">
        <v>0</v>
      </c>
    </row>
    <row r="287" spans="1:6" s="22" customFormat="1" hidden="1" x14ac:dyDescent="0.3">
      <c r="A287" s="106" t="s">
        <v>246</v>
      </c>
      <c r="B287" s="106"/>
      <c r="C287" s="107" t="s">
        <v>293</v>
      </c>
      <c r="D287" s="122">
        <v>0</v>
      </c>
      <c r="E287" s="122">
        <v>0</v>
      </c>
      <c r="F287" s="122">
        <v>0</v>
      </c>
    </row>
    <row r="288" spans="1:6" ht="24" customHeight="1" x14ac:dyDescent="0.3">
      <c r="A288" s="109" t="s">
        <v>295</v>
      </c>
      <c r="B288" s="109"/>
      <c r="C288" s="44" t="s">
        <v>296</v>
      </c>
      <c r="D288" s="110">
        <f>SUM(D289,D480,D484,D490,D518,D541)</f>
        <v>43883510</v>
      </c>
      <c r="E288" s="110">
        <f>SUM(E289,E480,E484,E490,E518,E541)</f>
        <v>38214000</v>
      </c>
      <c r="F288" s="110">
        <f>SUM(F289,F480,F484,F490,F518,F541)</f>
        <v>41110000</v>
      </c>
    </row>
    <row r="289" spans="1:6" ht="36.6" customHeight="1" x14ac:dyDescent="0.3">
      <c r="A289" s="109" t="s">
        <v>297</v>
      </c>
      <c r="B289" s="109"/>
      <c r="C289" s="44" t="s">
        <v>298</v>
      </c>
      <c r="D289" s="110">
        <f>SUM(D290,D307,D329,D344,D357,D369,D373,D377,D397,D415,D426,D454,D361,D365,D423,D412)</f>
        <v>13811000</v>
      </c>
      <c r="E289" s="110">
        <f t="shared" ref="E289:F289" si="132">SUM(E290,E307,E329,E344,E357,E369,E373,E377,E397,E415,E426,E454,E361,E365,E423,E412)</f>
        <v>13811000</v>
      </c>
      <c r="F289" s="110">
        <f t="shared" si="132"/>
        <v>13811000</v>
      </c>
    </row>
    <row r="290" spans="1:6" ht="66.599999999999994" customHeight="1" x14ac:dyDescent="0.3">
      <c r="A290" s="109" t="s">
        <v>299</v>
      </c>
      <c r="B290" s="109"/>
      <c r="C290" s="44" t="s">
        <v>300</v>
      </c>
      <c r="D290" s="110">
        <f t="shared" ref="D290:F290" si="133">SUM(D291)</f>
        <v>315000</v>
      </c>
      <c r="E290" s="110">
        <f t="shared" si="133"/>
        <v>315000</v>
      </c>
      <c r="F290" s="110">
        <f t="shared" si="133"/>
        <v>315000</v>
      </c>
    </row>
    <row r="291" spans="1:6" ht="68.45" customHeight="1" x14ac:dyDescent="0.3">
      <c r="A291" s="109" t="s">
        <v>301</v>
      </c>
      <c r="B291" s="109"/>
      <c r="C291" s="44" t="s">
        <v>302</v>
      </c>
      <c r="D291" s="110">
        <f>SUM(D292,D294,D296,D298,D304,D302,D300)</f>
        <v>315000</v>
      </c>
      <c r="E291" s="110">
        <f t="shared" ref="E291:F291" si="134">SUM(E292,E294,E296,E298,E304,E302,E300)</f>
        <v>315000</v>
      </c>
      <c r="F291" s="110">
        <f t="shared" si="134"/>
        <v>315000</v>
      </c>
    </row>
    <row r="292" spans="1:6" ht="99" customHeight="1" x14ac:dyDescent="0.3">
      <c r="A292" s="109" t="s">
        <v>303</v>
      </c>
      <c r="B292" s="109"/>
      <c r="C292" s="44" t="s">
        <v>304</v>
      </c>
      <c r="D292" s="110">
        <f t="shared" ref="D292:F292" si="135">SUM(D293)</f>
        <v>68000</v>
      </c>
      <c r="E292" s="110">
        <f t="shared" si="135"/>
        <v>68000</v>
      </c>
      <c r="F292" s="110">
        <f t="shared" si="135"/>
        <v>68000</v>
      </c>
    </row>
    <row r="293" spans="1:6" s="22" customFormat="1" hidden="1" x14ac:dyDescent="0.3">
      <c r="A293" s="106" t="s">
        <v>305</v>
      </c>
      <c r="B293" s="106"/>
      <c r="C293" s="107" t="s">
        <v>306</v>
      </c>
      <c r="D293" s="122">
        <v>68000</v>
      </c>
      <c r="E293" s="122">
        <v>68000</v>
      </c>
      <c r="F293" s="122">
        <v>68000</v>
      </c>
    </row>
    <row r="294" spans="1:6" s="31" customFormat="1" ht="97.15" customHeight="1" x14ac:dyDescent="0.3">
      <c r="A294" s="109" t="s">
        <v>307</v>
      </c>
      <c r="B294" s="109"/>
      <c r="C294" s="44" t="s">
        <v>308</v>
      </c>
      <c r="D294" s="110">
        <f t="shared" ref="D294:F296" si="136">SUM(D295)</f>
        <v>113000</v>
      </c>
      <c r="E294" s="110">
        <f t="shared" si="136"/>
        <v>113000</v>
      </c>
      <c r="F294" s="110">
        <f t="shared" si="136"/>
        <v>113000</v>
      </c>
    </row>
    <row r="295" spans="1:6" s="22" customFormat="1" hidden="1" x14ac:dyDescent="0.3">
      <c r="A295" s="106" t="s">
        <v>309</v>
      </c>
      <c r="B295" s="106"/>
      <c r="C295" s="107" t="s">
        <v>310</v>
      </c>
      <c r="D295" s="122">
        <v>113000</v>
      </c>
      <c r="E295" s="122">
        <v>113000</v>
      </c>
      <c r="F295" s="122">
        <v>113000</v>
      </c>
    </row>
    <row r="296" spans="1:6" s="31" customFormat="1" ht="84" customHeight="1" x14ac:dyDescent="0.3">
      <c r="A296" s="109" t="s">
        <v>311</v>
      </c>
      <c r="B296" s="109"/>
      <c r="C296" s="44" t="s">
        <v>312</v>
      </c>
      <c r="D296" s="110">
        <f t="shared" si="136"/>
        <v>44000</v>
      </c>
      <c r="E296" s="110">
        <f t="shared" si="136"/>
        <v>44000</v>
      </c>
      <c r="F296" s="110">
        <f t="shared" si="136"/>
        <v>44000</v>
      </c>
    </row>
    <row r="297" spans="1:6" s="22" customFormat="1" hidden="1" x14ac:dyDescent="0.3">
      <c r="A297" s="106" t="s">
        <v>305</v>
      </c>
      <c r="B297" s="106"/>
      <c r="C297" s="107" t="s">
        <v>313</v>
      </c>
      <c r="D297" s="122">
        <v>44000</v>
      </c>
      <c r="E297" s="122">
        <v>44000</v>
      </c>
      <c r="F297" s="122">
        <v>44000</v>
      </c>
    </row>
    <row r="298" spans="1:6" s="22" customFormat="1" ht="100.15" customHeight="1" x14ac:dyDescent="0.3">
      <c r="A298" s="109" t="s">
        <v>970</v>
      </c>
      <c r="B298" s="109"/>
      <c r="C298" s="44" t="s">
        <v>969</v>
      </c>
      <c r="D298" s="123">
        <f t="shared" ref="D298:F298" si="137">SUM(D299)</f>
        <v>4000</v>
      </c>
      <c r="E298" s="123">
        <f t="shared" si="137"/>
        <v>4000</v>
      </c>
      <c r="F298" s="123">
        <f t="shared" si="137"/>
        <v>4000</v>
      </c>
    </row>
    <row r="299" spans="1:6" s="22" customFormat="1" ht="31.15" hidden="1" customHeight="1" x14ac:dyDescent="0.3">
      <c r="A299" s="106" t="s">
        <v>305</v>
      </c>
      <c r="B299" s="106"/>
      <c r="C299" s="107" t="s">
        <v>968</v>
      </c>
      <c r="D299" s="122">
        <v>4000</v>
      </c>
      <c r="E299" s="122">
        <v>4000</v>
      </c>
      <c r="F299" s="122">
        <v>4000</v>
      </c>
    </row>
    <row r="300" spans="1:6" s="93" customFormat="1" ht="100.5" customHeight="1" x14ac:dyDescent="0.3">
      <c r="A300" s="40" t="s">
        <v>1123</v>
      </c>
      <c r="B300" s="40"/>
      <c r="C300" s="41" t="s">
        <v>1124</v>
      </c>
      <c r="D300" s="42">
        <f>D301</f>
        <v>8000</v>
      </c>
      <c r="E300" s="42">
        <f t="shared" ref="E300:F300" si="138">E301</f>
        <v>8000</v>
      </c>
      <c r="F300" s="42">
        <f t="shared" si="138"/>
        <v>8000</v>
      </c>
    </row>
    <row r="301" spans="1:6" s="22" customFormat="1" ht="31.15" hidden="1" customHeight="1" x14ac:dyDescent="0.3">
      <c r="A301" s="106" t="s">
        <v>305</v>
      </c>
      <c r="B301" s="106"/>
      <c r="C301" s="107" t="s">
        <v>1125</v>
      </c>
      <c r="D301" s="122">
        <v>8000</v>
      </c>
      <c r="E301" s="122">
        <v>8000</v>
      </c>
      <c r="F301" s="122">
        <v>8000</v>
      </c>
    </row>
    <row r="302" spans="1:6" s="93" customFormat="1" ht="82.15" customHeight="1" x14ac:dyDescent="0.3">
      <c r="A302" s="40" t="s">
        <v>829</v>
      </c>
      <c r="B302" s="40"/>
      <c r="C302" s="41" t="s">
        <v>830</v>
      </c>
      <c r="D302" s="42">
        <f>D303</f>
        <v>5000</v>
      </c>
      <c r="E302" s="42">
        <f t="shared" ref="E302:F302" si="139">E303</f>
        <v>5000</v>
      </c>
      <c r="F302" s="42">
        <f t="shared" si="139"/>
        <v>5000</v>
      </c>
    </row>
    <row r="303" spans="1:6" s="22" customFormat="1" ht="31.15" hidden="1" customHeight="1" x14ac:dyDescent="0.3">
      <c r="A303" s="106" t="s">
        <v>305</v>
      </c>
      <c r="B303" s="106"/>
      <c r="C303" s="107" t="s">
        <v>831</v>
      </c>
      <c r="D303" s="122">
        <v>5000</v>
      </c>
      <c r="E303" s="122">
        <v>5000</v>
      </c>
      <c r="F303" s="122">
        <v>5000</v>
      </c>
    </row>
    <row r="304" spans="1:6" ht="79.900000000000006" customHeight="1" x14ac:dyDescent="0.3">
      <c r="A304" s="109" t="s">
        <v>314</v>
      </c>
      <c r="B304" s="109"/>
      <c r="C304" s="44" t="s">
        <v>315</v>
      </c>
      <c r="D304" s="110">
        <f t="shared" ref="D304:F304" si="140">SUM(D305:D306)</f>
        <v>73000</v>
      </c>
      <c r="E304" s="110">
        <f t="shared" si="140"/>
        <v>73000</v>
      </c>
      <c r="F304" s="110">
        <f t="shared" si="140"/>
        <v>73000</v>
      </c>
    </row>
    <row r="305" spans="1:6" s="22" customFormat="1" ht="31.15" hidden="1" customHeight="1" x14ac:dyDescent="0.3">
      <c r="A305" s="106" t="s">
        <v>309</v>
      </c>
      <c r="B305" s="106"/>
      <c r="C305" s="107" t="s">
        <v>316</v>
      </c>
      <c r="D305" s="122">
        <v>0</v>
      </c>
      <c r="E305" s="122">
        <v>0</v>
      </c>
      <c r="F305" s="122">
        <v>0</v>
      </c>
    </row>
    <row r="306" spans="1:6" s="22" customFormat="1" ht="31.15" hidden="1" customHeight="1" x14ac:dyDescent="0.3">
      <c r="A306" s="106" t="s">
        <v>305</v>
      </c>
      <c r="B306" s="106"/>
      <c r="C306" s="107" t="s">
        <v>317</v>
      </c>
      <c r="D306" s="122">
        <v>73000</v>
      </c>
      <c r="E306" s="122">
        <v>73000</v>
      </c>
      <c r="F306" s="122">
        <v>73000</v>
      </c>
    </row>
    <row r="307" spans="1:6" ht="67.900000000000006" customHeight="1" x14ac:dyDescent="0.3">
      <c r="A307" s="109" t="s">
        <v>318</v>
      </c>
      <c r="B307" s="109"/>
      <c r="C307" s="44" t="s">
        <v>319</v>
      </c>
      <c r="D307" s="110">
        <f t="shared" ref="D307:F307" si="141">SUM(D308)</f>
        <v>1526000</v>
      </c>
      <c r="E307" s="110">
        <f t="shared" si="141"/>
        <v>1526000</v>
      </c>
      <c r="F307" s="110">
        <f t="shared" si="141"/>
        <v>1526000</v>
      </c>
    </row>
    <row r="308" spans="1:6" ht="81.599999999999994" customHeight="1" x14ac:dyDescent="0.3">
      <c r="A308" s="109" t="s">
        <v>320</v>
      </c>
      <c r="B308" s="109"/>
      <c r="C308" s="44" t="s">
        <v>321</v>
      </c>
      <c r="D308" s="110">
        <f>SUM(D311,D313,D316,D319,D321,D323,D326,D309)</f>
        <v>1526000</v>
      </c>
      <c r="E308" s="110">
        <f t="shared" ref="E308:F308" si="142">SUM(E311,E313,E316,E319,E321,E323,E326,E309)</f>
        <v>1526000</v>
      </c>
      <c r="F308" s="110">
        <f t="shared" si="142"/>
        <v>1526000</v>
      </c>
    </row>
    <row r="309" spans="1:6" ht="98.45" customHeight="1" x14ac:dyDescent="0.3">
      <c r="A309" s="109" t="s">
        <v>1004</v>
      </c>
      <c r="B309" s="109"/>
      <c r="C309" s="44" t="s">
        <v>1005</v>
      </c>
      <c r="D309" s="110">
        <f>D310</f>
        <v>3000</v>
      </c>
      <c r="E309" s="110">
        <f t="shared" ref="E309:F309" si="143">E310</f>
        <v>3000</v>
      </c>
      <c r="F309" s="110">
        <f t="shared" si="143"/>
        <v>3000</v>
      </c>
    </row>
    <row r="310" spans="1:6" s="22" customFormat="1" hidden="1" x14ac:dyDescent="0.3">
      <c r="A310" s="106" t="s">
        <v>309</v>
      </c>
      <c r="B310" s="106"/>
      <c r="C310" s="120" t="s">
        <v>1006</v>
      </c>
      <c r="D310" s="108">
        <v>3000</v>
      </c>
      <c r="E310" s="108">
        <v>3000</v>
      </c>
      <c r="F310" s="108">
        <v>3000</v>
      </c>
    </row>
    <row r="311" spans="1:6" ht="118.9" hidden="1" customHeight="1" x14ac:dyDescent="0.3">
      <c r="A311" s="109" t="s">
        <v>322</v>
      </c>
      <c r="B311" s="109"/>
      <c r="C311" s="44" t="s">
        <v>323</v>
      </c>
      <c r="D311" s="110">
        <f t="shared" ref="D311:F311" si="144">SUM(D312)</f>
        <v>0</v>
      </c>
      <c r="E311" s="110">
        <f t="shared" si="144"/>
        <v>0</v>
      </c>
      <c r="F311" s="110">
        <f t="shared" si="144"/>
        <v>0</v>
      </c>
    </row>
    <row r="312" spans="1:6" s="22" customFormat="1" hidden="1" x14ac:dyDescent="0.3">
      <c r="A312" s="106" t="s">
        <v>309</v>
      </c>
      <c r="B312" s="106"/>
      <c r="C312" s="107" t="s">
        <v>324</v>
      </c>
      <c r="D312" s="122">
        <v>0</v>
      </c>
      <c r="E312" s="122">
        <v>0</v>
      </c>
      <c r="F312" s="122">
        <v>0</v>
      </c>
    </row>
    <row r="313" spans="1:6" ht="137.44999999999999" customHeight="1" x14ac:dyDescent="0.3">
      <c r="A313" s="119" t="s">
        <v>1058</v>
      </c>
      <c r="B313" s="119"/>
      <c r="C313" s="44" t="s">
        <v>325</v>
      </c>
      <c r="D313" s="110">
        <f>SUM(D315,D314)</f>
        <v>104000</v>
      </c>
      <c r="E313" s="110">
        <f t="shared" ref="E313:F313" si="145">SUM(E315,E314)</f>
        <v>104000</v>
      </c>
      <c r="F313" s="110">
        <f t="shared" si="145"/>
        <v>104000</v>
      </c>
    </row>
    <row r="314" spans="1:6" s="22" customFormat="1" hidden="1" x14ac:dyDescent="0.3">
      <c r="A314" s="124" t="s">
        <v>309</v>
      </c>
      <c r="B314" s="124"/>
      <c r="C314" s="120" t="s">
        <v>1007</v>
      </c>
      <c r="D314" s="108">
        <v>0</v>
      </c>
      <c r="E314" s="108">
        <v>0</v>
      </c>
      <c r="F314" s="108">
        <v>0</v>
      </c>
    </row>
    <row r="315" spans="1:6" s="22" customFormat="1" hidden="1" x14ac:dyDescent="0.3">
      <c r="A315" s="106" t="s">
        <v>305</v>
      </c>
      <c r="B315" s="106"/>
      <c r="C315" s="107" t="s">
        <v>326</v>
      </c>
      <c r="D315" s="122">
        <v>104000</v>
      </c>
      <c r="E315" s="122">
        <v>104000</v>
      </c>
      <c r="F315" s="122">
        <v>104000</v>
      </c>
    </row>
    <row r="316" spans="1:6" ht="118.15" customHeight="1" x14ac:dyDescent="0.3">
      <c r="A316" s="109" t="s">
        <v>327</v>
      </c>
      <c r="B316" s="109"/>
      <c r="C316" s="44" t="s">
        <v>328</v>
      </c>
      <c r="D316" s="110">
        <f>SUM(D318,D317)</f>
        <v>408000</v>
      </c>
      <c r="E316" s="110">
        <f>SUM(E318,E317)</f>
        <v>408000</v>
      </c>
      <c r="F316" s="110">
        <f>SUM(F318,F317)</f>
        <v>408000</v>
      </c>
    </row>
    <row r="317" spans="1:6" s="22" customFormat="1" hidden="1" x14ac:dyDescent="0.3">
      <c r="A317" s="106" t="s">
        <v>309</v>
      </c>
      <c r="B317" s="106"/>
      <c r="C317" s="120" t="s">
        <v>1126</v>
      </c>
      <c r="D317" s="108">
        <v>4000</v>
      </c>
      <c r="E317" s="108">
        <v>4000</v>
      </c>
      <c r="F317" s="108">
        <v>4000</v>
      </c>
    </row>
    <row r="318" spans="1:6" s="22" customFormat="1" hidden="1" x14ac:dyDescent="0.3">
      <c r="A318" s="106" t="s">
        <v>329</v>
      </c>
      <c r="B318" s="106"/>
      <c r="C318" s="107" t="s">
        <v>330</v>
      </c>
      <c r="D318" s="122">
        <v>404000</v>
      </c>
      <c r="E318" s="122">
        <v>404000</v>
      </c>
      <c r="F318" s="122">
        <v>404000</v>
      </c>
    </row>
    <row r="319" spans="1:6" ht="100.9" customHeight="1" x14ac:dyDescent="0.3">
      <c r="A319" s="109" t="s">
        <v>331</v>
      </c>
      <c r="B319" s="109"/>
      <c r="C319" s="44" t="s">
        <v>332</v>
      </c>
      <c r="D319" s="110">
        <f t="shared" ref="D319:F319" si="146">SUM(D320)</f>
        <v>4000</v>
      </c>
      <c r="E319" s="110">
        <f t="shared" si="146"/>
        <v>4000</v>
      </c>
      <c r="F319" s="110">
        <f t="shared" si="146"/>
        <v>4000</v>
      </c>
    </row>
    <row r="320" spans="1:6" s="22" customFormat="1" ht="18" hidden="1" customHeight="1" x14ac:dyDescent="0.3">
      <c r="A320" s="106" t="s">
        <v>309</v>
      </c>
      <c r="B320" s="106"/>
      <c r="C320" s="107" t="s">
        <v>333</v>
      </c>
      <c r="D320" s="122">
        <v>4000</v>
      </c>
      <c r="E320" s="122">
        <v>4000</v>
      </c>
      <c r="F320" s="122">
        <v>4000</v>
      </c>
    </row>
    <row r="321" spans="1:6" s="22" customFormat="1" ht="136.9" customHeight="1" x14ac:dyDescent="0.3">
      <c r="A321" s="109" t="s">
        <v>334</v>
      </c>
      <c r="B321" s="109"/>
      <c r="C321" s="44" t="s">
        <v>335</v>
      </c>
      <c r="D321" s="110">
        <f>SUM(D322)</f>
        <v>74000</v>
      </c>
      <c r="E321" s="110">
        <f t="shared" ref="E321:F321" si="147">SUM(E322)</f>
        <v>74000</v>
      </c>
      <c r="F321" s="110">
        <f t="shared" si="147"/>
        <v>74000</v>
      </c>
    </row>
    <row r="322" spans="1:6" s="22" customFormat="1" hidden="1" x14ac:dyDescent="0.3">
      <c r="A322" s="106" t="s">
        <v>305</v>
      </c>
      <c r="B322" s="106"/>
      <c r="C322" s="107" t="s">
        <v>336</v>
      </c>
      <c r="D322" s="122">
        <v>74000</v>
      </c>
      <c r="E322" s="122">
        <v>74000</v>
      </c>
      <c r="F322" s="122">
        <v>74000</v>
      </c>
    </row>
    <row r="323" spans="1:6" ht="84.6" customHeight="1" x14ac:dyDescent="0.3">
      <c r="A323" s="109" t="s">
        <v>337</v>
      </c>
      <c r="B323" s="109"/>
      <c r="C323" s="44" t="s">
        <v>338</v>
      </c>
      <c r="D323" s="110">
        <f>SUM(D324:D325)</f>
        <v>840000</v>
      </c>
      <c r="E323" s="110">
        <f t="shared" ref="E323:F323" si="148">SUM(E324:E325)</f>
        <v>840000</v>
      </c>
      <c r="F323" s="110">
        <f t="shared" si="148"/>
        <v>840000</v>
      </c>
    </row>
    <row r="324" spans="1:6" s="22" customFormat="1" ht="31.15" hidden="1" customHeight="1" x14ac:dyDescent="0.3">
      <c r="A324" s="106" t="s">
        <v>309</v>
      </c>
      <c r="B324" s="106"/>
      <c r="C324" s="107" t="s">
        <v>339</v>
      </c>
      <c r="D324" s="122">
        <v>25000</v>
      </c>
      <c r="E324" s="122">
        <v>25000</v>
      </c>
      <c r="F324" s="122">
        <v>25000</v>
      </c>
    </row>
    <row r="325" spans="1:6" s="22" customFormat="1" hidden="1" x14ac:dyDescent="0.3">
      <c r="A325" s="106" t="s">
        <v>305</v>
      </c>
      <c r="B325" s="106"/>
      <c r="C325" s="107" t="s">
        <v>340</v>
      </c>
      <c r="D325" s="122">
        <v>815000</v>
      </c>
      <c r="E325" s="122">
        <v>815000</v>
      </c>
      <c r="F325" s="122">
        <v>815000</v>
      </c>
    </row>
    <row r="326" spans="1:6" ht="81.599999999999994" customHeight="1" x14ac:dyDescent="0.3">
      <c r="A326" s="109" t="s">
        <v>341</v>
      </c>
      <c r="B326" s="109"/>
      <c r="C326" s="44" t="s">
        <v>342</v>
      </c>
      <c r="D326" s="110">
        <f t="shared" ref="D326:F326" si="149">SUM(D327:D328)</f>
        <v>93000</v>
      </c>
      <c r="E326" s="110">
        <f t="shared" si="149"/>
        <v>93000</v>
      </c>
      <c r="F326" s="110">
        <f t="shared" si="149"/>
        <v>93000</v>
      </c>
    </row>
    <row r="327" spans="1:6" s="22" customFormat="1" ht="31.15" hidden="1" customHeight="1" x14ac:dyDescent="0.3">
      <c r="A327" s="106" t="s">
        <v>309</v>
      </c>
      <c r="B327" s="106"/>
      <c r="C327" s="107" t="s">
        <v>343</v>
      </c>
      <c r="D327" s="122">
        <v>55000</v>
      </c>
      <c r="E327" s="122">
        <v>55000</v>
      </c>
      <c r="F327" s="122">
        <v>55000</v>
      </c>
    </row>
    <row r="328" spans="1:6" s="22" customFormat="1" ht="31.15" hidden="1" customHeight="1" x14ac:dyDescent="0.3">
      <c r="A328" s="106" t="s">
        <v>305</v>
      </c>
      <c r="B328" s="106"/>
      <c r="C328" s="107" t="s">
        <v>344</v>
      </c>
      <c r="D328" s="122">
        <v>38000</v>
      </c>
      <c r="E328" s="122">
        <v>38000</v>
      </c>
      <c r="F328" s="122">
        <v>38000</v>
      </c>
    </row>
    <row r="329" spans="1:6" ht="54.6" customHeight="1" x14ac:dyDescent="0.3">
      <c r="A329" s="109" t="s">
        <v>345</v>
      </c>
      <c r="B329" s="109"/>
      <c r="C329" s="44" t="s">
        <v>346</v>
      </c>
      <c r="D329" s="110">
        <f>SUM(D330,D341)</f>
        <v>652000</v>
      </c>
      <c r="E329" s="110">
        <f t="shared" ref="E329:F329" si="150">SUM(E330,E341)</f>
        <v>652000</v>
      </c>
      <c r="F329" s="110">
        <f t="shared" si="150"/>
        <v>652000</v>
      </c>
    </row>
    <row r="330" spans="1:6" ht="81.599999999999994" customHeight="1" x14ac:dyDescent="0.3">
      <c r="A330" s="109" t="s">
        <v>347</v>
      </c>
      <c r="B330" s="109"/>
      <c r="C330" s="44" t="s">
        <v>348</v>
      </c>
      <c r="D330" s="110">
        <f>SUM(D331,D334,D336,D339)</f>
        <v>652000</v>
      </c>
      <c r="E330" s="110">
        <f t="shared" ref="E330:F330" si="151">SUM(E331,E334,E336,E339)</f>
        <v>652000</v>
      </c>
      <c r="F330" s="110">
        <f t="shared" si="151"/>
        <v>652000</v>
      </c>
    </row>
    <row r="331" spans="1:6" ht="81" customHeight="1" x14ac:dyDescent="0.3">
      <c r="A331" s="119" t="s">
        <v>349</v>
      </c>
      <c r="B331" s="119"/>
      <c r="C331" s="44" t="s">
        <v>350</v>
      </c>
      <c r="D331" s="110">
        <f t="shared" ref="D331:F331" si="152">SUM(D332:D333)</f>
        <v>4000</v>
      </c>
      <c r="E331" s="110">
        <f t="shared" si="152"/>
        <v>4000</v>
      </c>
      <c r="F331" s="110">
        <f t="shared" si="152"/>
        <v>4000</v>
      </c>
    </row>
    <row r="332" spans="1:6" s="22" customFormat="1" hidden="1" x14ac:dyDescent="0.3">
      <c r="A332" s="106" t="s">
        <v>309</v>
      </c>
      <c r="B332" s="106"/>
      <c r="C332" s="107" t="s">
        <v>351</v>
      </c>
      <c r="D332" s="122">
        <v>0</v>
      </c>
      <c r="E332" s="122">
        <v>0</v>
      </c>
      <c r="F332" s="122">
        <v>0</v>
      </c>
    </row>
    <row r="333" spans="1:6" s="22" customFormat="1" hidden="1" x14ac:dyDescent="0.3">
      <c r="A333" s="106" t="s">
        <v>329</v>
      </c>
      <c r="B333" s="106"/>
      <c r="C333" s="107" t="s">
        <v>352</v>
      </c>
      <c r="D333" s="122">
        <v>4000</v>
      </c>
      <c r="E333" s="122">
        <v>4000</v>
      </c>
      <c r="F333" s="122">
        <v>4000</v>
      </c>
    </row>
    <row r="334" spans="1:6" ht="96" customHeight="1" x14ac:dyDescent="0.3">
      <c r="A334" s="109" t="s">
        <v>353</v>
      </c>
      <c r="B334" s="109"/>
      <c r="C334" s="44" t="s">
        <v>354</v>
      </c>
      <c r="D334" s="110">
        <f t="shared" ref="D334:F334" si="153">SUM(D335)</f>
        <v>251000</v>
      </c>
      <c r="E334" s="110">
        <f t="shared" si="153"/>
        <v>251000</v>
      </c>
      <c r="F334" s="110">
        <f t="shared" si="153"/>
        <v>251000</v>
      </c>
    </row>
    <row r="335" spans="1:6" s="22" customFormat="1" hidden="1" x14ac:dyDescent="0.3">
      <c r="A335" s="106" t="s">
        <v>305</v>
      </c>
      <c r="B335" s="106"/>
      <c r="C335" s="107" t="s">
        <v>355</v>
      </c>
      <c r="D335" s="122">
        <v>251000</v>
      </c>
      <c r="E335" s="122">
        <v>251000</v>
      </c>
      <c r="F335" s="122">
        <v>251000</v>
      </c>
    </row>
    <row r="336" spans="1:6" ht="77.45" customHeight="1" x14ac:dyDescent="0.3">
      <c r="A336" s="109" t="s">
        <v>356</v>
      </c>
      <c r="B336" s="109"/>
      <c r="C336" s="44" t="s">
        <v>357</v>
      </c>
      <c r="D336" s="110">
        <f t="shared" ref="D336:F336" si="154">SUM(D337:D338)</f>
        <v>222000</v>
      </c>
      <c r="E336" s="110">
        <f t="shared" si="154"/>
        <v>222000</v>
      </c>
      <c r="F336" s="110">
        <f t="shared" si="154"/>
        <v>222000</v>
      </c>
    </row>
    <row r="337" spans="1:6" s="22" customFormat="1" hidden="1" x14ac:dyDescent="0.3">
      <c r="A337" s="106" t="s">
        <v>309</v>
      </c>
      <c r="B337" s="106"/>
      <c r="C337" s="107" t="s">
        <v>358</v>
      </c>
      <c r="D337" s="122">
        <v>26000</v>
      </c>
      <c r="E337" s="122">
        <v>26000</v>
      </c>
      <c r="F337" s="122">
        <v>26000</v>
      </c>
    </row>
    <row r="338" spans="1:6" s="22" customFormat="1" hidden="1" x14ac:dyDescent="0.3">
      <c r="A338" s="106" t="s">
        <v>305</v>
      </c>
      <c r="B338" s="106"/>
      <c r="C338" s="107" t="s">
        <v>359</v>
      </c>
      <c r="D338" s="122">
        <v>196000</v>
      </c>
      <c r="E338" s="122">
        <v>196000</v>
      </c>
      <c r="F338" s="122">
        <v>196000</v>
      </c>
    </row>
    <row r="339" spans="1:6" ht="78" customHeight="1" x14ac:dyDescent="0.3">
      <c r="A339" s="109" t="s">
        <v>360</v>
      </c>
      <c r="B339" s="109"/>
      <c r="C339" s="44" t="s">
        <v>361</v>
      </c>
      <c r="D339" s="110">
        <f t="shared" ref="D339:F339" si="155">SUM(D340)</f>
        <v>175000</v>
      </c>
      <c r="E339" s="110">
        <f t="shared" si="155"/>
        <v>175000</v>
      </c>
      <c r="F339" s="110">
        <f t="shared" si="155"/>
        <v>175000</v>
      </c>
    </row>
    <row r="340" spans="1:6" s="22" customFormat="1" ht="31.15" hidden="1" customHeight="1" x14ac:dyDescent="0.3">
      <c r="A340" s="106" t="s">
        <v>305</v>
      </c>
      <c r="B340" s="106"/>
      <c r="C340" s="107" t="s">
        <v>362</v>
      </c>
      <c r="D340" s="122">
        <v>175000</v>
      </c>
      <c r="E340" s="122">
        <v>175000</v>
      </c>
      <c r="F340" s="122">
        <v>175000</v>
      </c>
    </row>
    <row r="341" spans="1:6" ht="54" hidden="1" customHeight="1" x14ac:dyDescent="0.3">
      <c r="A341" s="109" t="s">
        <v>363</v>
      </c>
      <c r="B341" s="109"/>
      <c r="C341" s="44" t="s">
        <v>364</v>
      </c>
      <c r="D341" s="110">
        <f>SUM(D342)</f>
        <v>0</v>
      </c>
      <c r="E341" s="110">
        <f t="shared" ref="E341:F341" si="156">SUM(E342)</f>
        <v>0</v>
      </c>
      <c r="F341" s="110">
        <f t="shared" si="156"/>
        <v>0</v>
      </c>
    </row>
    <row r="342" spans="1:6" ht="75" hidden="1" x14ac:dyDescent="0.3">
      <c r="A342" s="109" t="s">
        <v>365</v>
      </c>
      <c r="B342" s="109"/>
      <c r="C342" s="44" t="s">
        <v>366</v>
      </c>
      <c r="D342" s="110">
        <f t="shared" ref="D342:F342" si="157">SUM(D343)</f>
        <v>0</v>
      </c>
      <c r="E342" s="110">
        <f t="shared" si="157"/>
        <v>0</v>
      </c>
      <c r="F342" s="110">
        <f t="shared" si="157"/>
        <v>0</v>
      </c>
    </row>
    <row r="343" spans="1:6" s="22" customFormat="1" hidden="1" x14ac:dyDescent="0.3">
      <c r="A343" s="106" t="s">
        <v>147</v>
      </c>
      <c r="B343" s="106"/>
      <c r="C343" s="107" t="s">
        <v>367</v>
      </c>
      <c r="D343" s="122">
        <v>0</v>
      </c>
      <c r="E343" s="122">
        <v>0</v>
      </c>
      <c r="F343" s="122">
        <v>0</v>
      </c>
    </row>
    <row r="344" spans="1:6" ht="64.150000000000006" customHeight="1" x14ac:dyDescent="0.3">
      <c r="A344" s="109" t="s">
        <v>1048</v>
      </c>
      <c r="B344" s="109"/>
      <c r="C344" s="44" t="s">
        <v>368</v>
      </c>
      <c r="D344" s="110">
        <f>SUM(D345,D354)</f>
        <v>40000</v>
      </c>
      <c r="E344" s="110">
        <f t="shared" ref="E344:F344" si="158">SUM(E345,E354)</f>
        <v>40000</v>
      </c>
      <c r="F344" s="110">
        <f t="shared" si="158"/>
        <v>40000</v>
      </c>
    </row>
    <row r="345" spans="1:6" ht="82.9" customHeight="1" x14ac:dyDescent="0.3">
      <c r="A345" s="109" t="s">
        <v>1049</v>
      </c>
      <c r="B345" s="109"/>
      <c r="C345" s="44" t="s">
        <v>369</v>
      </c>
      <c r="D345" s="110">
        <f>SUM(D348,D350,D346,D352)</f>
        <v>40000</v>
      </c>
      <c r="E345" s="110">
        <f t="shared" ref="E345:F345" si="159">SUM(E348,E350,E346,E352)</f>
        <v>40000</v>
      </c>
      <c r="F345" s="110">
        <f t="shared" si="159"/>
        <v>40000</v>
      </c>
    </row>
    <row r="346" spans="1:6" ht="100.15" customHeight="1" x14ac:dyDescent="0.3">
      <c r="A346" s="109" t="s">
        <v>1050</v>
      </c>
      <c r="B346" s="109"/>
      <c r="C346" s="44" t="s">
        <v>1009</v>
      </c>
      <c r="D346" s="110">
        <f>D347</f>
        <v>1000</v>
      </c>
      <c r="E346" s="110">
        <f t="shared" ref="E346:F346" si="160">E347</f>
        <v>1000</v>
      </c>
      <c r="F346" s="110">
        <f t="shared" si="160"/>
        <v>1000</v>
      </c>
    </row>
    <row r="347" spans="1:6" s="22" customFormat="1" hidden="1" x14ac:dyDescent="0.3">
      <c r="A347" s="106" t="s">
        <v>305</v>
      </c>
      <c r="B347" s="106"/>
      <c r="C347" s="120" t="s">
        <v>1008</v>
      </c>
      <c r="D347" s="108">
        <v>1000</v>
      </c>
      <c r="E347" s="108">
        <v>1000</v>
      </c>
      <c r="F347" s="108">
        <v>1000</v>
      </c>
    </row>
    <row r="348" spans="1:6" ht="100.9" customHeight="1" x14ac:dyDescent="0.3">
      <c r="A348" s="109" t="s">
        <v>1051</v>
      </c>
      <c r="B348" s="109"/>
      <c r="C348" s="44" t="s">
        <v>370</v>
      </c>
      <c r="D348" s="110">
        <f t="shared" ref="D348:F348" si="161">SUM(D349)</f>
        <v>4000</v>
      </c>
      <c r="E348" s="110">
        <f t="shared" si="161"/>
        <v>4000</v>
      </c>
      <c r="F348" s="110">
        <f t="shared" si="161"/>
        <v>4000</v>
      </c>
    </row>
    <row r="349" spans="1:6" s="22" customFormat="1" ht="31.15" hidden="1" customHeight="1" x14ac:dyDescent="0.3">
      <c r="A349" s="106" t="s">
        <v>305</v>
      </c>
      <c r="B349" s="106"/>
      <c r="C349" s="107" t="s">
        <v>371</v>
      </c>
      <c r="D349" s="108">
        <v>4000</v>
      </c>
      <c r="E349" s="108">
        <v>4000</v>
      </c>
      <c r="F349" s="108">
        <v>4000</v>
      </c>
    </row>
    <row r="350" spans="1:6" ht="99.6" customHeight="1" x14ac:dyDescent="0.3">
      <c r="A350" s="109" t="s">
        <v>1081</v>
      </c>
      <c r="B350" s="109"/>
      <c r="C350" s="44" t="s">
        <v>372</v>
      </c>
      <c r="D350" s="110">
        <f t="shared" ref="D350:F350" si="162">SUM(D351)</f>
        <v>26000</v>
      </c>
      <c r="E350" s="110">
        <f t="shared" si="162"/>
        <v>26000</v>
      </c>
      <c r="F350" s="110">
        <f t="shared" si="162"/>
        <v>26000</v>
      </c>
    </row>
    <row r="351" spans="1:6" s="22" customFormat="1" ht="31.15" hidden="1" customHeight="1" x14ac:dyDescent="0.3">
      <c r="A351" s="106" t="s">
        <v>305</v>
      </c>
      <c r="B351" s="106"/>
      <c r="C351" s="107" t="s">
        <v>373</v>
      </c>
      <c r="D351" s="122">
        <v>26000</v>
      </c>
      <c r="E351" s="122">
        <v>26000</v>
      </c>
      <c r="F351" s="122">
        <v>26000</v>
      </c>
    </row>
    <row r="352" spans="1:6" s="22" customFormat="1" ht="83.25" customHeight="1" x14ac:dyDescent="0.3">
      <c r="A352" s="109" t="s">
        <v>1247</v>
      </c>
      <c r="B352" s="109"/>
      <c r="C352" s="44" t="s">
        <v>1127</v>
      </c>
      <c r="D352" s="42">
        <f>D353</f>
        <v>9000</v>
      </c>
      <c r="E352" s="42">
        <f t="shared" ref="E352:F352" si="163">E353</f>
        <v>9000</v>
      </c>
      <c r="F352" s="42">
        <f t="shared" si="163"/>
        <v>9000</v>
      </c>
    </row>
    <row r="353" spans="1:6" s="22" customFormat="1" ht="31.15" hidden="1" customHeight="1" x14ac:dyDescent="0.3">
      <c r="A353" s="106" t="s">
        <v>305</v>
      </c>
      <c r="B353" s="106"/>
      <c r="C353" s="107" t="s">
        <v>1128</v>
      </c>
      <c r="D353" s="122">
        <v>9000</v>
      </c>
      <c r="E353" s="122">
        <v>9000</v>
      </c>
      <c r="F353" s="122">
        <v>9000</v>
      </c>
    </row>
    <row r="354" spans="1:6" ht="81.75" hidden="1" customHeight="1" x14ac:dyDescent="0.3">
      <c r="A354" s="109" t="s">
        <v>1045</v>
      </c>
      <c r="B354" s="109"/>
      <c r="C354" s="44" t="s">
        <v>374</v>
      </c>
      <c r="D354" s="110">
        <f t="shared" ref="D354:F355" si="164">SUM(D355)</f>
        <v>0</v>
      </c>
      <c r="E354" s="110">
        <f t="shared" si="164"/>
        <v>0</v>
      </c>
      <c r="F354" s="110">
        <f t="shared" si="164"/>
        <v>0</v>
      </c>
    </row>
    <row r="355" spans="1:6" ht="122.25" hidden="1" customHeight="1" x14ac:dyDescent="0.3">
      <c r="A355" s="109" t="s">
        <v>1044</v>
      </c>
      <c r="B355" s="109"/>
      <c r="C355" s="44" t="s">
        <v>375</v>
      </c>
      <c r="D355" s="110">
        <f t="shared" si="164"/>
        <v>0</v>
      </c>
      <c r="E355" s="110">
        <f t="shared" si="164"/>
        <v>0</v>
      </c>
      <c r="F355" s="110">
        <f t="shared" si="164"/>
        <v>0</v>
      </c>
    </row>
    <row r="356" spans="1:6" s="22" customFormat="1" hidden="1" x14ac:dyDescent="0.3">
      <c r="A356" s="106" t="s">
        <v>147</v>
      </c>
      <c r="B356" s="106"/>
      <c r="C356" s="107" t="s">
        <v>376</v>
      </c>
      <c r="D356" s="122">
        <v>0</v>
      </c>
      <c r="E356" s="122">
        <v>0</v>
      </c>
      <c r="F356" s="122">
        <v>0</v>
      </c>
    </row>
    <row r="357" spans="1:6" s="22" customFormat="1" ht="55.15" customHeight="1" x14ac:dyDescent="0.3">
      <c r="A357" s="109" t="s">
        <v>377</v>
      </c>
      <c r="B357" s="109"/>
      <c r="C357" s="44" t="s">
        <v>378</v>
      </c>
      <c r="D357" s="123">
        <f t="shared" ref="D357:F359" si="165">SUM(D358)</f>
        <v>11000</v>
      </c>
      <c r="E357" s="123">
        <f t="shared" si="165"/>
        <v>11000</v>
      </c>
      <c r="F357" s="123">
        <f t="shared" si="165"/>
        <v>11000</v>
      </c>
    </row>
    <row r="358" spans="1:6" s="22" customFormat="1" ht="76.900000000000006" customHeight="1" x14ac:dyDescent="0.3">
      <c r="A358" s="109" t="s">
        <v>379</v>
      </c>
      <c r="B358" s="109"/>
      <c r="C358" s="44" t="s">
        <v>380</v>
      </c>
      <c r="D358" s="123">
        <f t="shared" si="165"/>
        <v>11000</v>
      </c>
      <c r="E358" s="123">
        <f t="shared" si="165"/>
        <v>11000</v>
      </c>
      <c r="F358" s="123">
        <f t="shared" si="165"/>
        <v>11000</v>
      </c>
    </row>
    <row r="359" spans="1:6" s="22" customFormat="1" ht="80.45" customHeight="1" x14ac:dyDescent="0.3">
      <c r="A359" s="109" t="s">
        <v>381</v>
      </c>
      <c r="B359" s="109"/>
      <c r="C359" s="44" t="s">
        <v>382</v>
      </c>
      <c r="D359" s="123">
        <f t="shared" si="165"/>
        <v>11000</v>
      </c>
      <c r="E359" s="123">
        <f t="shared" si="165"/>
        <v>11000</v>
      </c>
      <c r="F359" s="123">
        <f t="shared" si="165"/>
        <v>11000</v>
      </c>
    </row>
    <row r="360" spans="1:6" s="22" customFormat="1" ht="31.15" hidden="1" customHeight="1" x14ac:dyDescent="0.3">
      <c r="A360" s="106" t="s">
        <v>305</v>
      </c>
      <c r="B360" s="106"/>
      <c r="C360" s="107" t="s">
        <v>383</v>
      </c>
      <c r="D360" s="122">
        <v>11000</v>
      </c>
      <c r="E360" s="122">
        <v>11000</v>
      </c>
      <c r="F360" s="122">
        <v>11000</v>
      </c>
    </row>
    <row r="361" spans="1:6" s="93" customFormat="1" ht="66" customHeight="1" x14ac:dyDescent="0.3">
      <c r="A361" s="40" t="s">
        <v>832</v>
      </c>
      <c r="B361" s="40"/>
      <c r="C361" s="41" t="s">
        <v>835</v>
      </c>
      <c r="D361" s="42">
        <f>D362</f>
        <v>4000</v>
      </c>
      <c r="E361" s="42">
        <f t="shared" ref="E361:F361" si="166">E362</f>
        <v>4000</v>
      </c>
      <c r="F361" s="42">
        <f t="shared" si="166"/>
        <v>4000</v>
      </c>
    </row>
    <row r="362" spans="1:6" s="93" customFormat="1" ht="78.599999999999994" customHeight="1" x14ac:dyDescent="0.3">
      <c r="A362" s="40" t="s">
        <v>833</v>
      </c>
      <c r="B362" s="40"/>
      <c r="C362" s="41" t="s">
        <v>836</v>
      </c>
      <c r="D362" s="42">
        <f>D363</f>
        <v>4000</v>
      </c>
      <c r="E362" s="42">
        <f t="shared" ref="E362:F362" si="167">E363</f>
        <v>4000</v>
      </c>
      <c r="F362" s="42">
        <f t="shared" si="167"/>
        <v>4000</v>
      </c>
    </row>
    <row r="363" spans="1:6" s="93" customFormat="1" ht="82.9" customHeight="1" x14ac:dyDescent="0.3">
      <c r="A363" s="40" t="s">
        <v>834</v>
      </c>
      <c r="B363" s="40"/>
      <c r="C363" s="41" t="s">
        <v>837</v>
      </c>
      <c r="D363" s="42">
        <f>D364</f>
        <v>4000</v>
      </c>
      <c r="E363" s="42">
        <f>E364</f>
        <v>4000</v>
      </c>
      <c r="F363" s="42">
        <f>F364</f>
        <v>4000</v>
      </c>
    </row>
    <row r="364" spans="1:6" s="22" customFormat="1" hidden="1" x14ac:dyDescent="0.3">
      <c r="A364" s="106" t="s">
        <v>305</v>
      </c>
      <c r="B364" s="106"/>
      <c r="C364" s="107" t="s">
        <v>838</v>
      </c>
      <c r="D364" s="122">
        <v>4000</v>
      </c>
      <c r="E364" s="122">
        <v>4000</v>
      </c>
      <c r="F364" s="122">
        <v>4000</v>
      </c>
    </row>
    <row r="365" spans="1:6" s="93" customFormat="1" ht="36" customHeight="1" x14ac:dyDescent="0.3">
      <c r="A365" s="40" t="s">
        <v>839</v>
      </c>
      <c r="B365" s="40"/>
      <c r="C365" s="41" t="s">
        <v>842</v>
      </c>
      <c r="D365" s="42">
        <f>D366</f>
        <v>93000</v>
      </c>
      <c r="E365" s="42">
        <f t="shared" ref="E365:F365" si="168">E366</f>
        <v>93000</v>
      </c>
      <c r="F365" s="42">
        <f t="shared" si="168"/>
        <v>93000</v>
      </c>
    </row>
    <row r="366" spans="1:6" s="93" customFormat="1" ht="54" customHeight="1" x14ac:dyDescent="0.3">
      <c r="A366" s="40" t="s">
        <v>840</v>
      </c>
      <c r="B366" s="40"/>
      <c r="C366" s="41" t="s">
        <v>843</v>
      </c>
      <c r="D366" s="42">
        <f>D367</f>
        <v>93000</v>
      </c>
      <c r="E366" s="42">
        <f t="shared" ref="E366:F366" si="169">E367</f>
        <v>93000</v>
      </c>
      <c r="F366" s="42">
        <f t="shared" si="169"/>
        <v>93000</v>
      </c>
    </row>
    <row r="367" spans="1:6" s="93" customFormat="1" ht="72" customHeight="1" x14ac:dyDescent="0.3">
      <c r="A367" s="40" t="s">
        <v>841</v>
      </c>
      <c r="B367" s="40"/>
      <c r="C367" s="41" t="s">
        <v>844</v>
      </c>
      <c r="D367" s="42">
        <f>D368</f>
        <v>93000</v>
      </c>
      <c r="E367" s="42">
        <f t="shared" ref="E367:F367" si="170">E368</f>
        <v>93000</v>
      </c>
      <c r="F367" s="42">
        <f t="shared" si="170"/>
        <v>93000</v>
      </c>
    </row>
    <row r="368" spans="1:6" s="22" customFormat="1" hidden="1" x14ac:dyDescent="0.3">
      <c r="A368" s="106" t="s">
        <v>305</v>
      </c>
      <c r="B368" s="106"/>
      <c r="C368" s="107" t="s">
        <v>845</v>
      </c>
      <c r="D368" s="122">
        <v>93000</v>
      </c>
      <c r="E368" s="122">
        <v>93000</v>
      </c>
      <c r="F368" s="122">
        <v>93000</v>
      </c>
    </row>
    <row r="369" spans="1:6" s="22" customFormat="1" ht="59.45" customHeight="1" x14ac:dyDescent="0.3">
      <c r="A369" s="109" t="s">
        <v>384</v>
      </c>
      <c r="B369" s="109"/>
      <c r="C369" s="44" t="s">
        <v>385</v>
      </c>
      <c r="D369" s="123">
        <f t="shared" ref="D369:F371" si="171">SUM(D370)</f>
        <v>172000</v>
      </c>
      <c r="E369" s="123">
        <f t="shared" si="171"/>
        <v>172000</v>
      </c>
      <c r="F369" s="123">
        <f t="shared" si="171"/>
        <v>172000</v>
      </c>
    </row>
    <row r="370" spans="1:6" s="22" customFormat="1" ht="62.45" customHeight="1" x14ac:dyDescent="0.3">
      <c r="A370" s="109" t="s">
        <v>386</v>
      </c>
      <c r="B370" s="109"/>
      <c r="C370" s="44" t="s">
        <v>387</v>
      </c>
      <c r="D370" s="123">
        <f t="shared" si="171"/>
        <v>172000</v>
      </c>
      <c r="E370" s="123">
        <f t="shared" si="171"/>
        <v>172000</v>
      </c>
      <c r="F370" s="123">
        <f t="shared" si="171"/>
        <v>172000</v>
      </c>
    </row>
    <row r="371" spans="1:6" s="22" customFormat="1" ht="76.900000000000006" customHeight="1" x14ac:dyDescent="0.3">
      <c r="A371" s="109" t="s">
        <v>388</v>
      </c>
      <c r="B371" s="109"/>
      <c r="C371" s="44" t="s">
        <v>389</v>
      </c>
      <c r="D371" s="123">
        <f t="shared" si="171"/>
        <v>172000</v>
      </c>
      <c r="E371" s="123">
        <f t="shared" si="171"/>
        <v>172000</v>
      </c>
      <c r="F371" s="123">
        <f t="shared" si="171"/>
        <v>172000</v>
      </c>
    </row>
    <row r="372" spans="1:6" s="22" customFormat="1" ht="31.15" hidden="1" customHeight="1" x14ac:dyDescent="0.3">
      <c r="A372" s="125" t="s">
        <v>305</v>
      </c>
      <c r="B372" s="125"/>
      <c r="C372" s="107" t="s">
        <v>390</v>
      </c>
      <c r="D372" s="122">
        <v>172000</v>
      </c>
      <c r="E372" s="122">
        <v>172000</v>
      </c>
      <c r="F372" s="122">
        <v>172000</v>
      </c>
    </row>
    <row r="373" spans="1:6" ht="61.9" customHeight="1" x14ac:dyDescent="0.3">
      <c r="A373" s="109" t="s">
        <v>391</v>
      </c>
      <c r="B373" s="109"/>
      <c r="C373" s="44" t="s">
        <v>392</v>
      </c>
      <c r="D373" s="110">
        <f t="shared" ref="D373:F375" si="172">SUM(D374)</f>
        <v>67000</v>
      </c>
      <c r="E373" s="110">
        <f t="shared" si="172"/>
        <v>67000</v>
      </c>
      <c r="F373" s="110">
        <f t="shared" si="172"/>
        <v>67000</v>
      </c>
    </row>
    <row r="374" spans="1:6" ht="79.900000000000006" customHeight="1" x14ac:dyDescent="0.3">
      <c r="A374" s="109" t="s">
        <v>393</v>
      </c>
      <c r="B374" s="109"/>
      <c r="C374" s="44" t="s">
        <v>394</v>
      </c>
      <c r="D374" s="110">
        <f t="shared" si="172"/>
        <v>67000</v>
      </c>
      <c r="E374" s="110">
        <f t="shared" si="172"/>
        <v>67000</v>
      </c>
      <c r="F374" s="110">
        <f t="shared" si="172"/>
        <v>67000</v>
      </c>
    </row>
    <row r="375" spans="1:6" ht="76.900000000000006" customHeight="1" x14ac:dyDescent="0.3">
      <c r="A375" s="109" t="s">
        <v>395</v>
      </c>
      <c r="B375" s="109"/>
      <c r="C375" s="44" t="s">
        <v>396</v>
      </c>
      <c r="D375" s="110">
        <f t="shared" si="172"/>
        <v>67000</v>
      </c>
      <c r="E375" s="110">
        <f t="shared" si="172"/>
        <v>67000</v>
      </c>
      <c r="F375" s="110">
        <f t="shared" si="172"/>
        <v>67000</v>
      </c>
    </row>
    <row r="376" spans="1:6" s="22" customFormat="1" hidden="1" x14ac:dyDescent="0.3">
      <c r="A376" s="106" t="s">
        <v>305</v>
      </c>
      <c r="B376" s="106"/>
      <c r="C376" s="107" t="s">
        <v>397</v>
      </c>
      <c r="D376" s="122">
        <v>67000</v>
      </c>
      <c r="E376" s="122">
        <v>67000</v>
      </c>
      <c r="F376" s="122">
        <v>67000</v>
      </c>
    </row>
    <row r="377" spans="1:6" ht="61.15" customHeight="1" x14ac:dyDescent="0.3">
      <c r="A377" s="109" t="s">
        <v>398</v>
      </c>
      <c r="B377" s="109"/>
      <c r="C377" s="44" t="s">
        <v>399</v>
      </c>
      <c r="D377" s="110">
        <f t="shared" ref="D377:F377" si="173">SUM(D378)</f>
        <v>1016000</v>
      </c>
      <c r="E377" s="110">
        <f t="shared" si="173"/>
        <v>1016000</v>
      </c>
      <c r="F377" s="110">
        <f t="shared" si="173"/>
        <v>1016000</v>
      </c>
    </row>
    <row r="378" spans="1:6" ht="75" customHeight="1" x14ac:dyDescent="0.3">
      <c r="A378" s="109" t="s">
        <v>400</v>
      </c>
      <c r="B378" s="109"/>
      <c r="C378" s="44" t="s">
        <v>401</v>
      </c>
      <c r="D378" s="110">
        <f>SUM(D379,D385,D389,D391,D393,D395,D387,D381,D383)</f>
        <v>1016000</v>
      </c>
      <c r="E378" s="110">
        <f t="shared" ref="E378:F378" si="174">SUM(E379,E385,E389,E391,E393,E395,E387,E381,E383)</f>
        <v>1016000</v>
      </c>
      <c r="F378" s="110">
        <f t="shared" si="174"/>
        <v>1016000</v>
      </c>
    </row>
    <row r="379" spans="1:6" ht="100.15" customHeight="1" x14ac:dyDescent="0.3">
      <c r="A379" s="109" t="s">
        <v>402</v>
      </c>
      <c r="B379" s="109"/>
      <c r="C379" s="44" t="s">
        <v>403</v>
      </c>
      <c r="D379" s="110">
        <f t="shared" ref="D379:F379" si="175">SUM(D380)</f>
        <v>124000</v>
      </c>
      <c r="E379" s="110">
        <f t="shared" si="175"/>
        <v>124000</v>
      </c>
      <c r="F379" s="110">
        <f t="shared" si="175"/>
        <v>124000</v>
      </c>
    </row>
    <row r="380" spans="1:6" s="22" customFormat="1" ht="31.15" hidden="1" customHeight="1" x14ac:dyDescent="0.3">
      <c r="A380" s="106" t="s">
        <v>305</v>
      </c>
      <c r="B380" s="106"/>
      <c r="C380" s="107" t="s">
        <v>404</v>
      </c>
      <c r="D380" s="122">
        <v>124000</v>
      </c>
      <c r="E380" s="122">
        <v>124000</v>
      </c>
      <c r="F380" s="122">
        <v>124000</v>
      </c>
    </row>
    <row r="381" spans="1:6" s="22" customFormat="1" ht="117" customHeight="1" x14ac:dyDescent="0.3">
      <c r="A381" s="40" t="s">
        <v>1129</v>
      </c>
      <c r="B381" s="40"/>
      <c r="C381" s="39" t="s">
        <v>1356</v>
      </c>
      <c r="D381" s="42">
        <f>D382</f>
        <v>8000</v>
      </c>
      <c r="E381" s="42">
        <f t="shared" ref="E381:F381" si="176">E382</f>
        <v>8000</v>
      </c>
      <c r="F381" s="42">
        <f t="shared" si="176"/>
        <v>8000</v>
      </c>
    </row>
    <row r="382" spans="1:6" s="22" customFormat="1" ht="31.15" hidden="1" customHeight="1" x14ac:dyDescent="0.3">
      <c r="A382" s="106" t="s">
        <v>305</v>
      </c>
      <c r="B382" s="106"/>
      <c r="C382" s="107" t="s">
        <v>1130</v>
      </c>
      <c r="D382" s="122">
        <v>8000</v>
      </c>
      <c r="E382" s="122">
        <v>8000</v>
      </c>
      <c r="F382" s="122">
        <v>8000</v>
      </c>
    </row>
    <row r="383" spans="1:6" s="22" customFormat="1" ht="96" customHeight="1" x14ac:dyDescent="0.3">
      <c r="A383" s="40" t="s">
        <v>1131</v>
      </c>
      <c r="B383" s="40"/>
      <c r="C383" s="41" t="s">
        <v>1132</v>
      </c>
      <c r="D383" s="42">
        <f>D384</f>
        <v>1000</v>
      </c>
      <c r="E383" s="42">
        <f t="shared" ref="E383:F383" si="177">E384</f>
        <v>1000</v>
      </c>
      <c r="F383" s="42">
        <f t="shared" si="177"/>
        <v>1000</v>
      </c>
    </row>
    <row r="384" spans="1:6" s="22" customFormat="1" ht="31.15" hidden="1" customHeight="1" x14ac:dyDescent="0.3">
      <c r="A384" s="106" t="s">
        <v>305</v>
      </c>
      <c r="B384" s="106"/>
      <c r="C384" s="107" t="s">
        <v>1133</v>
      </c>
      <c r="D384" s="122">
        <v>1000</v>
      </c>
      <c r="E384" s="122">
        <v>1000</v>
      </c>
      <c r="F384" s="122">
        <v>1000</v>
      </c>
    </row>
    <row r="385" spans="1:6" s="93" customFormat="1" ht="119.45" customHeight="1" x14ac:dyDescent="0.3">
      <c r="A385" s="40" t="s">
        <v>971</v>
      </c>
      <c r="B385" s="40"/>
      <c r="C385" s="41" t="s">
        <v>973</v>
      </c>
      <c r="D385" s="42">
        <f>D386</f>
        <v>10000</v>
      </c>
      <c r="E385" s="42">
        <f t="shared" ref="E385:F385" si="178">E386</f>
        <v>10000</v>
      </c>
      <c r="F385" s="42">
        <f t="shared" si="178"/>
        <v>10000</v>
      </c>
    </row>
    <row r="386" spans="1:6" s="22" customFormat="1" ht="31.15" hidden="1" customHeight="1" x14ac:dyDescent="0.3">
      <c r="A386" s="106" t="s">
        <v>305</v>
      </c>
      <c r="B386" s="106"/>
      <c r="C386" s="107" t="s">
        <v>972</v>
      </c>
      <c r="D386" s="122">
        <v>10000</v>
      </c>
      <c r="E386" s="122">
        <v>10000</v>
      </c>
      <c r="F386" s="122">
        <v>10000</v>
      </c>
    </row>
    <row r="387" spans="1:6" s="93" customFormat="1" ht="92.45" customHeight="1" x14ac:dyDescent="0.3">
      <c r="A387" s="40" t="s">
        <v>846</v>
      </c>
      <c r="B387" s="40"/>
      <c r="C387" s="41" t="s">
        <v>847</v>
      </c>
      <c r="D387" s="42">
        <f>D388</f>
        <v>1000</v>
      </c>
      <c r="E387" s="42">
        <f t="shared" ref="E387:F387" si="179">E388</f>
        <v>1000</v>
      </c>
      <c r="F387" s="42">
        <f t="shared" si="179"/>
        <v>1000</v>
      </c>
    </row>
    <row r="388" spans="1:6" s="22" customFormat="1" ht="31.15" hidden="1" customHeight="1" x14ac:dyDescent="0.3">
      <c r="A388" s="106" t="s">
        <v>305</v>
      </c>
      <c r="B388" s="106"/>
      <c r="C388" s="107" t="s">
        <v>848</v>
      </c>
      <c r="D388" s="122">
        <v>1000</v>
      </c>
      <c r="E388" s="122">
        <v>1000</v>
      </c>
      <c r="F388" s="122">
        <v>1000</v>
      </c>
    </row>
    <row r="389" spans="1:6" ht="95.45" customHeight="1" x14ac:dyDescent="0.3">
      <c r="A389" s="109" t="s">
        <v>405</v>
      </c>
      <c r="B389" s="109"/>
      <c r="C389" s="44" t="s">
        <v>406</v>
      </c>
      <c r="D389" s="110">
        <f t="shared" ref="D389:F389" si="180">SUM(D390)</f>
        <v>219000</v>
      </c>
      <c r="E389" s="110">
        <f t="shared" si="180"/>
        <v>219000</v>
      </c>
      <c r="F389" s="110">
        <f t="shared" si="180"/>
        <v>219000</v>
      </c>
    </row>
    <row r="390" spans="1:6" s="22" customFormat="1" ht="31.15" hidden="1" customHeight="1" x14ac:dyDescent="0.3">
      <c r="A390" s="106" t="s">
        <v>305</v>
      </c>
      <c r="B390" s="106"/>
      <c r="C390" s="107" t="s">
        <v>407</v>
      </c>
      <c r="D390" s="122">
        <v>219000</v>
      </c>
      <c r="E390" s="122">
        <v>219000</v>
      </c>
      <c r="F390" s="122">
        <v>219000</v>
      </c>
    </row>
    <row r="391" spans="1:6" ht="119.45" customHeight="1" x14ac:dyDescent="0.3">
      <c r="A391" s="109" t="s">
        <v>408</v>
      </c>
      <c r="B391" s="109"/>
      <c r="C391" s="44" t="s">
        <v>409</v>
      </c>
      <c r="D391" s="110">
        <f t="shared" ref="D391:F391" si="181">SUM(D392)</f>
        <v>6000</v>
      </c>
      <c r="E391" s="110">
        <f t="shared" si="181"/>
        <v>6000</v>
      </c>
      <c r="F391" s="110">
        <f t="shared" si="181"/>
        <v>6000</v>
      </c>
    </row>
    <row r="392" spans="1:6" s="22" customFormat="1" hidden="1" x14ac:dyDescent="0.3">
      <c r="A392" s="106" t="s">
        <v>305</v>
      </c>
      <c r="B392" s="106"/>
      <c r="C392" s="107" t="s">
        <v>410</v>
      </c>
      <c r="D392" s="122">
        <v>6000</v>
      </c>
      <c r="E392" s="122">
        <v>6000</v>
      </c>
      <c r="F392" s="122">
        <v>6000</v>
      </c>
    </row>
    <row r="393" spans="1:6" ht="94.15" customHeight="1" x14ac:dyDescent="0.3">
      <c r="A393" s="109" t="s">
        <v>411</v>
      </c>
      <c r="B393" s="109"/>
      <c r="C393" s="44" t="s">
        <v>412</v>
      </c>
      <c r="D393" s="110">
        <f t="shared" ref="D393:F393" si="182">SUM(D394)</f>
        <v>13000</v>
      </c>
      <c r="E393" s="110">
        <f t="shared" si="182"/>
        <v>13000</v>
      </c>
      <c r="F393" s="110">
        <f t="shared" si="182"/>
        <v>13000</v>
      </c>
    </row>
    <row r="394" spans="1:6" s="22" customFormat="1" hidden="1" x14ac:dyDescent="0.3">
      <c r="A394" s="106" t="s">
        <v>305</v>
      </c>
      <c r="B394" s="106"/>
      <c r="C394" s="107" t="s">
        <v>413</v>
      </c>
      <c r="D394" s="122">
        <v>13000</v>
      </c>
      <c r="E394" s="122">
        <v>13000</v>
      </c>
      <c r="F394" s="122">
        <v>13000</v>
      </c>
    </row>
    <row r="395" spans="1:6" ht="76.900000000000006" customHeight="1" x14ac:dyDescent="0.3">
      <c r="A395" s="109" t="s">
        <v>414</v>
      </c>
      <c r="B395" s="109"/>
      <c r="C395" s="44" t="s">
        <v>415</v>
      </c>
      <c r="D395" s="110">
        <f t="shared" ref="D395:F395" si="183">SUM(D396)</f>
        <v>634000</v>
      </c>
      <c r="E395" s="110">
        <f t="shared" si="183"/>
        <v>634000</v>
      </c>
      <c r="F395" s="110">
        <f t="shared" si="183"/>
        <v>634000</v>
      </c>
    </row>
    <row r="396" spans="1:6" s="22" customFormat="1" hidden="1" x14ac:dyDescent="0.3">
      <c r="A396" s="106" t="s">
        <v>305</v>
      </c>
      <c r="B396" s="106"/>
      <c r="C396" s="107" t="s">
        <v>416</v>
      </c>
      <c r="D396" s="122">
        <v>634000</v>
      </c>
      <c r="E396" s="122">
        <v>634000</v>
      </c>
      <c r="F396" s="122">
        <v>634000</v>
      </c>
    </row>
    <row r="397" spans="1:6" ht="81" customHeight="1" x14ac:dyDescent="0.3">
      <c r="A397" s="109" t="s">
        <v>1052</v>
      </c>
      <c r="B397" s="109"/>
      <c r="C397" s="44" t="s">
        <v>417</v>
      </c>
      <c r="D397" s="110">
        <f>SUM(D398,D409)</f>
        <v>499000</v>
      </c>
      <c r="E397" s="110">
        <f t="shared" ref="E397:F397" si="184">SUM(E398,E409)</f>
        <v>499000</v>
      </c>
      <c r="F397" s="110">
        <f t="shared" si="184"/>
        <v>499000</v>
      </c>
    </row>
    <row r="398" spans="1:6" ht="127.5" customHeight="1" x14ac:dyDescent="0.3">
      <c r="A398" s="109" t="s">
        <v>1053</v>
      </c>
      <c r="B398" s="109"/>
      <c r="C398" s="44" t="s">
        <v>418</v>
      </c>
      <c r="D398" s="110">
        <f t="shared" ref="D398:F398" si="185">SUM(D399,D401,D403,D405,D407)</f>
        <v>499000</v>
      </c>
      <c r="E398" s="110">
        <f t="shared" si="185"/>
        <v>499000</v>
      </c>
      <c r="F398" s="110">
        <f t="shared" si="185"/>
        <v>499000</v>
      </c>
    </row>
    <row r="399" spans="1:6" ht="140.25" hidden="1" customHeight="1" x14ac:dyDescent="0.3">
      <c r="A399" s="109" t="s">
        <v>1082</v>
      </c>
      <c r="B399" s="109"/>
      <c r="C399" s="44" t="s">
        <v>419</v>
      </c>
      <c r="D399" s="110">
        <f t="shared" ref="D399:F399" si="186">SUM(D400)</f>
        <v>0</v>
      </c>
      <c r="E399" s="110">
        <f t="shared" si="186"/>
        <v>0</v>
      </c>
      <c r="F399" s="110">
        <f t="shared" si="186"/>
        <v>0</v>
      </c>
    </row>
    <row r="400" spans="1:6" s="22" customFormat="1" hidden="1" x14ac:dyDescent="0.3">
      <c r="A400" s="106" t="s">
        <v>305</v>
      </c>
      <c r="B400" s="106"/>
      <c r="C400" s="107" t="s">
        <v>420</v>
      </c>
      <c r="D400" s="108">
        <v>0</v>
      </c>
      <c r="E400" s="108">
        <v>0</v>
      </c>
      <c r="F400" s="108">
        <v>0</v>
      </c>
    </row>
    <row r="401" spans="1:6" ht="135" customHeight="1" x14ac:dyDescent="0.3">
      <c r="A401" s="109" t="s">
        <v>1237</v>
      </c>
      <c r="B401" s="109"/>
      <c r="C401" s="44" t="s">
        <v>421</v>
      </c>
      <c r="D401" s="110">
        <f t="shared" ref="D401:F401" si="187">SUM(D402)</f>
        <v>39000</v>
      </c>
      <c r="E401" s="110">
        <f t="shared" si="187"/>
        <v>39000</v>
      </c>
      <c r="F401" s="110">
        <f t="shared" si="187"/>
        <v>39000</v>
      </c>
    </row>
    <row r="402" spans="1:6" s="22" customFormat="1" hidden="1" x14ac:dyDescent="0.3">
      <c r="A402" s="106" t="s">
        <v>305</v>
      </c>
      <c r="B402" s="106"/>
      <c r="C402" s="107" t="s">
        <v>422</v>
      </c>
      <c r="D402" s="122">
        <v>39000</v>
      </c>
      <c r="E402" s="122">
        <v>39000</v>
      </c>
      <c r="F402" s="122">
        <v>39000</v>
      </c>
    </row>
    <row r="403" spans="1:6" ht="143.25" customHeight="1" x14ac:dyDescent="0.3">
      <c r="A403" s="109" t="s">
        <v>1054</v>
      </c>
      <c r="B403" s="109"/>
      <c r="C403" s="44" t="s">
        <v>423</v>
      </c>
      <c r="D403" s="110">
        <f t="shared" ref="D403:F403" si="188">SUM(D404)</f>
        <v>65000</v>
      </c>
      <c r="E403" s="110">
        <f t="shared" si="188"/>
        <v>65000</v>
      </c>
      <c r="F403" s="110">
        <f t="shared" si="188"/>
        <v>65000</v>
      </c>
    </row>
    <row r="404" spans="1:6" s="22" customFormat="1" hidden="1" x14ac:dyDescent="0.3">
      <c r="A404" s="106" t="s">
        <v>305</v>
      </c>
      <c r="B404" s="106"/>
      <c r="C404" s="107" t="s">
        <v>424</v>
      </c>
      <c r="D404" s="122">
        <v>65000</v>
      </c>
      <c r="E404" s="122">
        <v>65000</v>
      </c>
      <c r="F404" s="122">
        <v>65000</v>
      </c>
    </row>
    <row r="405" spans="1:6" ht="174.75" customHeight="1" x14ac:dyDescent="0.3">
      <c r="A405" s="109" t="s">
        <v>1055</v>
      </c>
      <c r="B405" s="109"/>
      <c r="C405" s="44" t="s">
        <v>425</v>
      </c>
      <c r="D405" s="110">
        <f t="shared" ref="D405:F405" si="189">SUM(D406)</f>
        <v>46000</v>
      </c>
      <c r="E405" s="110">
        <f t="shared" si="189"/>
        <v>46000</v>
      </c>
      <c r="F405" s="110">
        <f t="shared" si="189"/>
        <v>46000</v>
      </c>
    </row>
    <row r="406" spans="1:6" s="22" customFormat="1" ht="31.15" hidden="1" customHeight="1" x14ac:dyDescent="0.3">
      <c r="A406" s="106" t="s">
        <v>305</v>
      </c>
      <c r="B406" s="106"/>
      <c r="C406" s="107" t="s">
        <v>426</v>
      </c>
      <c r="D406" s="122">
        <v>46000</v>
      </c>
      <c r="E406" s="122">
        <v>46000</v>
      </c>
      <c r="F406" s="122">
        <v>46000</v>
      </c>
    </row>
    <row r="407" spans="1:6" ht="124.5" customHeight="1" x14ac:dyDescent="0.3">
      <c r="A407" s="109" t="s">
        <v>1056</v>
      </c>
      <c r="B407" s="109"/>
      <c r="C407" s="44" t="s">
        <v>427</v>
      </c>
      <c r="D407" s="110">
        <f>SUM(D408)</f>
        <v>349000</v>
      </c>
      <c r="E407" s="110">
        <f t="shared" ref="E407:F407" si="190">SUM(E408)</f>
        <v>349000</v>
      </c>
      <c r="F407" s="110">
        <f t="shared" si="190"/>
        <v>349000</v>
      </c>
    </row>
    <row r="408" spans="1:6" s="22" customFormat="1" ht="31.15" hidden="1" customHeight="1" x14ac:dyDescent="0.3">
      <c r="A408" s="106" t="s">
        <v>305</v>
      </c>
      <c r="B408" s="106"/>
      <c r="C408" s="107" t="s">
        <v>428</v>
      </c>
      <c r="D408" s="122">
        <v>349000</v>
      </c>
      <c r="E408" s="122">
        <v>349000</v>
      </c>
      <c r="F408" s="122">
        <v>349000</v>
      </c>
    </row>
    <row r="409" spans="1:6" s="93" customFormat="1" ht="117.75" hidden="1" customHeight="1" x14ac:dyDescent="0.3">
      <c r="A409" s="40" t="s">
        <v>1041</v>
      </c>
      <c r="B409" s="40"/>
      <c r="C409" s="41" t="s">
        <v>1010</v>
      </c>
      <c r="D409" s="42">
        <f>D410</f>
        <v>0</v>
      </c>
      <c r="E409" s="42">
        <f t="shared" ref="E409:F409" si="191">E410</f>
        <v>0</v>
      </c>
      <c r="F409" s="42">
        <f t="shared" si="191"/>
        <v>0</v>
      </c>
    </row>
    <row r="410" spans="1:6" s="93" customFormat="1" ht="156.75" hidden="1" customHeight="1" x14ac:dyDescent="0.3">
      <c r="A410" s="40" t="s">
        <v>1040</v>
      </c>
      <c r="B410" s="40"/>
      <c r="C410" s="41" t="s">
        <v>1011</v>
      </c>
      <c r="D410" s="42">
        <f>D411</f>
        <v>0</v>
      </c>
      <c r="E410" s="42">
        <f t="shared" ref="E410:F410" si="192">E411</f>
        <v>0</v>
      </c>
      <c r="F410" s="42">
        <f t="shared" si="192"/>
        <v>0</v>
      </c>
    </row>
    <row r="411" spans="1:6" s="22" customFormat="1" ht="31.15" hidden="1" customHeight="1" x14ac:dyDescent="0.3">
      <c r="A411" s="106" t="s">
        <v>1012</v>
      </c>
      <c r="B411" s="106"/>
      <c r="C411" s="107" t="s">
        <v>1013</v>
      </c>
      <c r="D411" s="122">
        <v>0</v>
      </c>
      <c r="E411" s="122">
        <v>0</v>
      </c>
      <c r="F411" s="122">
        <v>0</v>
      </c>
    </row>
    <row r="412" spans="1:6" s="22" customFormat="1" ht="66" customHeight="1" x14ac:dyDescent="0.3">
      <c r="A412" s="109" t="s">
        <v>1134</v>
      </c>
      <c r="B412" s="109"/>
      <c r="C412" s="44" t="s">
        <v>1135</v>
      </c>
      <c r="D412" s="42">
        <f>D413</f>
        <v>14000</v>
      </c>
      <c r="E412" s="42">
        <f t="shared" ref="E412:F412" si="193">E413</f>
        <v>14000</v>
      </c>
      <c r="F412" s="42">
        <f t="shared" si="193"/>
        <v>14000</v>
      </c>
    </row>
    <row r="413" spans="1:6" s="22" customFormat="1" ht="80.25" customHeight="1" x14ac:dyDescent="0.3">
      <c r="A413" s="109" t="s">
        <v>1136</v>
      </c>
      <c r="B413" s="109"/>
      <c r="C413" s="44" t="s">
        <v>1137</v>
      </c>
      <c r="D413" s="42">
        <f>D414</f>
        <v>14000</v>
      </c>
      <c r="E413" s="42">
        <f t="shared" ref="E413:F413" si="194">E414</f>
        <v>14000</v>
      </c>
      <c r="F413" s="42">
        <f t="shared" si="194"/>
        <v>14000</v>
      </c>
    </row>
    <row r="414" spans="1:6" s="22" customFormat="1" ht="31.15" hidden="1" customHeight="1" x14ac:dyDescent="0.3">
      <c r="A414" s="106" t="s">
        <v>305</v>
      </c>
      <c r="B414" s="106"/>
      <c r="C414" s="107" t="s">
        <v>1138</v>
      </c>
      <c r="D414" s="122">
        <v>14000</v>
      </c>
      <c r="E414" s="122">
        <v>14000</v>
      </c>
      <c r="F414" s="122">
        <v>14000</v>
      </c>
    </row>
    <row r="415" spans="1:6" ht="63.6" customHeight="1" x14ac:dyDescent="0.3">
      <c r="A415" s="109" t="s">
        <v>429</v>
      </c>
      <c r="B415" s="109"/>
      <c r="C415" s="44" t="s">
        <v>430</v>
      </c>
      <c r="D415" s="110">
        <f t="shared" ref="D415:F415" si="195">SUM(D416)</f>
        <v>71000</v>
      </c>
      <c r="E415" s="110">
        <f t="shared" si="195"/>
        <v>71000</v>
      </c>
      <c r="F415" s="110">
        <f t="shared" si="195"/>
        <v>71000</v>
      </c>
    </row>
    <row r="416" spans="1:6" ht="73.900000000000006" customHeight="1" x14ac:dyDescent="0.3">
      <c r="A416" s="109" t="s">
        <v>431</v>
      </c>
      <c r="B416" s="109"/>
      <c r="C416" s="44" t="s">
        <v>432</v>
      </c>
      <c r="D416" s="110">
        <f t="shared" ref="D416:F416" si="196">SUM(D417,D419,D421)</f>
        <v>71000</v>
      </c>
      <c r="E416" s="110">
        <f t="shared" si="196"/>
        <v>71000</v>
      </c>
      <c r="F416" s="110">
        <f t="shared" si="196"/>
        <v>71000</v>
      </c>
    </row>
    <row r="417" spans="1:6" ht="106.9" customHeight="1" x14ac:dyDescent="0.3">
      <c r="A417" s="109" t="s">
        <v>433</v>
      </c>
      <c r="B417" s="109"/>
      <c r="C417" s="44" t="s">
        <v>434</v>
      </c>
      <c r="D417" s="110">
        <f t="shared" ref="D417:F417" si="197">SUM(D418)</f>
        <v>28000</v>
      </c>
      <c r="E417" s="110">
        <f t="shared" si="197"/>
        <v>28000</v>
      </c>
      <c r="F417" s="110">
        <f t="shared" si="197"/>
        <v>28000</v>
      </c>
    </row>
    <row r="418" spans="1:6" s="22" customFormat="1" ht="31.15" hidden="1" customHeight="1" x14ac:dyDescent="0.3">
      <c r="A418" s="106" t="s">
        <v>305</v>
      </c>
      <c r="B418" s="106"/>
      <c r="C418" s="107" t="s">
        <v>435</v>
      </c>
      <c r="D418" s="122">
        <v>28000</v>
      </c>
      <c r="E418" s="122">
        <v>28000</v>
      </c>
      <c r="F418" s="122">
        <v>28000</v>
      </c>
    </row>
    <row r="419" spans="1:6" ht="117.6" customHeight="1" x14ac:dyDescent="0.3">
      <c r="A419" s="109" t="s">
        <v>436</v>
      </c>
      <c r="B419" s="109"/>
      <c r="C419" s="44" t="s">
        <v>437</v>
      </c>
      <c r="D419" s="110">
        <f t="shared" ref="D419:F419" si="198">SUM(D420)</f>
        <v>12000</v>
      </c>
      <c r="E419" s="110">
        <f t="shared" si="198"/>
        <v>12000</v>
      </c>
      <c r="F419" s="110">
        <f t="shared" si="198"/>
        <v>12000</v>
      </c>
    </row>
    <row r="420" spans="1:6" s="22" customFormat="1" hidden="1" x14ac:dyDescent="0.3">
      <c r="A420" s="106" t="s">
        <v>305</v>
      </c>
      <c r="B420" s="106"/>
      <c r="C420" s="107" t="s">
        <v>438</v>
      </c>
      <c r="D420" s="122">
        <v>12000</v>
      </c>
      <c r="E420" s="122">
        <v>12000</v>
      </c>
      <c r="F420" s="122">
        <v>12000</v>
      </c>
    </row>
    <row r="421" spans="1:6" ht="77.45" customHeight="1" x14ac:dyDescent="0.3">
      <c r="A421" s="109" t="s">
        <v>439</v>
      </c>
      <c r="B421" s="109"/>
      <c r="C421" s="44" t="s">
        <v>440</v>
      </c>
      <c r="D421" s="110">
        <f t="shared" ref="D421:F421" si="199">SUM(D422)</f>
        <v>31000</v>
      </c>
      <c r="E421" s="110">
        <f t="shared" si="199"/>
        <v>31000</v>
      </c>
      <c r="F421" s="110">
        <f t="shared" si="199"/>
        <v>31000</v>
      </c>
    </row>
    <row r="422" spans="1:6" s="22" customFormat="1" hidden="1" x14ac:dyDescent="0.3">
      <c r="A422" s="106" t="s">
        <v>305</v>
      </c>
      <c r="B422" s="106"/>
      <c r="C422" s="107" t="s">
        <v>441</v>
      </c>
      <c r="D422" s="122">
        <v>31000</v>
      </c>
      <c r="E422" s="122">
        <v>31000</v>
      </c>
      <c r="F422" s="122">
        <v>31000</v>
      </c>
    </row>
    <row r="423" spans="1:6" s="93" customFormat="1" ht="78.599999999999994" customHeight="1" x14ac:dyDescent="0.3">
      <c r="A423" s="40" t="s">
        <v>1021</v>
      </c>
      <c r="B423" s="40"/>
      <c r="C423" s="41" t="s">
        <v>1014</v>
      </c>
      <c r="D423" s="42">
        <f>D424</f>
        <v>18000</v>
      </c>
      <c r="E423" s="42">
        <f t="shared" ref="E423:F423" si="200">E424</f>
        <v>18000</v>
      </c>
      <c r="F423" s="42">
        <f t="shared" si="200"/>
        <v>18000</v>
      </c>
    </row>
    <row r="424" spans="1:6" s="93" customFormat="1" ht="96" customHeight="1" x14ac:dyDescent="0.3">
      <c r="A424" s="40" t="s">
        <v>1017</v>
      </c>
      <c r="B424" s="40"/>
      <c r="C424" s="41" t="s">
        <v>1015</v>
      </c>
      <c r="D424" s="42">
        <f>D425</f>
        <v>18000</v>
      </c>
      <c r="E424" s="42">
        <f t="shared" ref="E424:F424" si="201">E425</f>
        <v>18000</v>
      </c>
      <c r="F424" s="42">
        <f t="shared" si="201"/>
        <v>18000</v>
      </c>
    </row>
    <row r="425" spans="1:6" s="22" customFormat="1" hidden="1" x14ac:dyDescent="0.3">
      <c r="A425" s="106" t="s">
        <v>305</v>
      </c>
      <c r="B425" s="106"/>
      <c r="C425" s="107" t="s">
        <v>1139</v>
      </c>
      <c r="D425" s="122">
        <v>18000</v>
      </c>
      <c r="E425" s="122">
        <v>18000</v>
      </c>
      <c r="F425" s="122">
        <v>18000</v>
      </c>
    </row>
    <row r="426" spans="1:6" ht="48" customHeight="1" x14ac:dyDescent="0.3">
      <c r="A426" s="109" t="s">
        <v>442</v>
      </c>
      <c r="B426" s="109"/>
      <c r="C426" s="44" t="s">
        <v>443</v>
      </c>
      <c r="D426" s="110">
        <f>SUM(D427)</f>
        <v>2726000</v>
      </c>
      <c r="E426" s="110">
        <f t="shared" ref="E426:F426" si="202">SUM(E427)</f>
        <v>2726000</v>
      </c>
      <c r="F426" s="110">
        <f t="shared" si="202"/>
        <v>2726000</v>
      </c>
    </row>
    <row r="427" spans="1:6" ht="64.150000000000006" customHeight="1" x14ac:dyDescent="0.3">
      <c r="A427" s="109" t="s">
        <v>444</v>
      </c>
      <c r="B427" s="109"/>
      <c r="C427" s="44" t="s">
        <v>445</v>
      </c>
      <c r="D427" s="110">
        <f>SUM(D428,D430,D432,D434,D436,D438,D440,D442,D444,D446,D451,D448)</f>
        <v>2726000</v>
      </c>
      <c r="E427" s="110">
        <f t="shared" ref="E427:F427" si="203">SUM(E428,E430,E432,E434,E436,E438,E440,E442,E444,E446,E451,E448)</f>
        <v>2726000</v>
      </c>
      <c r="F427" s="110">
        <f t="shared" si="203"/>
        <v>2726000</v>
      </c>
    </row>
    <row r="428" spans="1:6" ht="137.25" customHeight="1" x14ac:dyDescent="0.3">
      <c r="A428" s="109" t="s">
        <v>446</v>
      </c>
      <c r="B428" s="109"/>
      <c r="C428" s="44" t="s">
        <v>447</v>
      </c>
      <c r="D428" s="110">
        <f>SUM(D429)</f>
        <v>1185000</v>
      </c>
      <c r="E428" s="110">
        <f t="shared" ref="E428:F428" si="204">SUM(E429)</f>
        <v>1185000</v>
      </c>
      <c r="F428" s="110">
        <f t="shared" si="204"/>
        <v>1185000</v>
      </c>
    </row>
    <row r="429" spans="1:6" s="22" customFormat="1" hidden="1" x14ac:dyDescent="0.3">
      <c r="A429" s="106" t="s">
        <v>305</v>
      </c>
      <c r="B429" s="106"/>
      <c r="C429" s="107" t="s">
        <v>448</v>
      </c>
      <c r="D429" s="122">
        <v>1185000</v>
      </c>
      <c r="E429" s="122">
        <v>1185000</v>
      </c>
      <c r="F429" s="122">
        <v>1185000</v>
      </c>
    </row>
    <row r="430" spans="1:6" ht="82.9" customHeight="1" x14ac:dyDescent="0.3">
      <c r="A430" s="109" t="s">
        <v>1249</v>
      </c>
      <c r="B430" s="109"/>
      <c r="C430" s="44" t="s">
        <v>449</v>
      </c>
      <c r="D430" s="110">
        <f t="shared" ref="D430:F430" si="205">SUM(D431)</f>
        <v>24000</v>
      </c>
      <c r="E430" s="110">
        <f t="shared" si="205"/>
        <v>24000</v>
      </c>
      <c r="F430" s="110">
        <f t="shared" si="205"/>
        <v>24000</v>
      </c>
    </row>
    <row r="431" spans="1:6" s="22" customFormat="1" hidden="1" x14ac:dyDescent="0.3">
      <c r="A431" s="106" t="s">
        <v>305</v>
      </c>
      <c r="B431" s="106"/>
      <c r="C431" s="107" t="s">
        <v>450</v>
      </c>
      <c r="D431" s="122">
        <v>24000</v>
      </c>
      <c r="E431" s="122">
        <v>24000</v>
      </c>
      <c r="F431" s="122">
        <v>24000</v>
      </c>
    </row>
    <row r="432" spans="1:6" ht="90" customHeight="1" x14ac:dyDescent="0.3">
      <c r="A432" s="109" t="s">
        <v>451</v>
      </c>
      <c r="B432" s="109"/>
      <c r="C432" s="44" t="s">
        <v>452</v>
      </c>
      <c r="D432" s="110">
        <f t="shared" ref="D432:F432" si="206">SUM(D433)</f>
        <v>1000</v>
      </c>
      <c r="E432" s="110">
        <f t="shared" si="206"/>
        <v>1000</v>
      </c>
      <c r="F432" s="110">
        <f t="shared" si="206"/>
        <v>1000</v>
      </c>
    </row>
    <row r="433" spans="1:6" s="22" customFormat="1" hidden="1" x14ac:dyDescent="0.3">
      <c r="A433" s="106" t="s">
        <v>305</v>
      </c>
      <c r="B433" s="106"/>
      <c r="C433" s="107" t="s">
        <v>1140</v>
      </c>
      <c r="D433" s="122">
        <v>1000</v>
      </c>
      <c r="E433" s="122">
        <v>1000</v>
      </c>
      <c r="F433" s="122">
        <v>1000</v>
      </c>
    </row>
    <row r="434" spans="1:6" ht="96.6" customHeight="1" x14ac:dyDescent="0.3">
      <c r="A434" s="109" t="s">
        <v>453</v>
      </c>
      <c r="B434" s="109"/>
      <c r="C434" s="44" t="s">
        <v>454</v>
      </c>
      <c r="D434" s="110">
        <f t="shared" ref="D434:F434" si="207">SUM(D435)</f>
        <v>17000</v>
      </c>
      <c r="E434" s="110">
        <f t="shared" si="207"/>
        <v>17000</v>
      </c>
      <c r="F434" s="110">
        <f t="shared" si="207"/>
        <v>17000</v>
      </c>
    </row>
    <row r="435" spans="1:6" s="22" customFormat="1" hidden="1" x14ac:dyDescent="0.3">
      <c r="A435" s="106" t="s">
        <v>305</v>
      </c>
      <c r="B435" s="106"/>
      <c r="C435" s="107" t="s">
        <v>455</v>
      </c>
      <c r="D435" s="122">
        <v>17000</v>
      </c>
      <c r="E435" s="122">
        <v>17000</v>
      </c>
      <c r="F435" s="122">
        <v>17000</v>
      </c>
    </row>
    <row r="436" spans="1:6" s="31" customFormat="1" ht="79.900000000000006" customHeight="1" x14ac:dyDescent="0.3">
      <c r="A436" s="109" t="s">
        <v>456</v>
      </c>
      <c r="B436" s="109"/>
      <c r="C436" s="44" t="s">
        <v>457</v>
      </c>
      <c r="D436" s="110">
        <f t="shared" ref="D436:F436" si="208">SUM(D437)</f>
        <v>8000</v>
      </c>
      <c r="E436" s="110">
        <f t="shared" si="208"/>
        <v>8000</v>
      </c>
      <c r="F436" s="110">
        <f t="shared" si="208"/>
        <v>8000</v>
      </c>
    </row>
    <row r="437" spans="1:6" s="22" customFormat="1" hidden="1" x14ac:dyDescent="0.3">
      <c r="A437" s="106" t="s">
        <v>305</v>
      </c>
      <c r="B437" s="106"/>
      <c r="C437" s="107" t="s">
        <v>458</v>
      </c>
      <c r="D437" s="122">
        <v>8000</v>
      </c>
      <c r="E437" s="122">
        <v>8000</v>
      </c>
      <c r="F437" s="122">
        <v>8000</v>
      </c>
    </row>
    <row r="438" spans="1:6" ht="93" customHeight="1" x14ac:dyDescent="0.3">
      <c r="A438" s="109" t="s">
        <v>459</v>
      </c>
      <c r="B438" s="109"/>
      <c r="C438" s="44" t="s">
        <v>460</v>
      </c>
      <c r="D438" s="110">
        <f>SUM(D439)</f>
        <v>6000</v>
      </c>
      <c r="E438" s="110">
        <f t="shared" ref="E438:F438" si="209">SUM(E439)</f>
        <v>6000</v>
      </c>
      <c r="F438" s="110">
        <f t="shared" si="209"/>
        <v>6000</v>
      </c>
    </row>
    <row r="439" spans="1:6" s="22" customFormat="1" hidden="1" x14ac:dyDescent="0.3">
      <c r="A439" s="106" t="s">
        <v>305</v>
      </c>
      <c r="B439" s="106"/>
      <c r="C439" s="107" t="s">
        <v>461</v>
      </c>
      <c r="D439" s="122">
        <v>6000</v>
      </c>
      <c r="E439" s="122">
        <v>6000</v>
      </c>
      <c r="F439" s="122">
        <v>6000</v>
      </c>
    </row>
    <row r="440" spans="1:6" s="22" customFormat="1" ht="91.15" customHeight="1" x14ac:dyDescent="0.3">
      <c r="A440" s="109" t="s">
        <v>462</v>
      </c>
      <c r="B440" s="109"/>
      <c r="C440" s="44" t="s">
        <v>463</v>
      </c>
      <c r="D440" s="123">
        <f>SUM(D441)</f>
        <v>6000</v>
      </c>
      <c r="E440" s="123">
        <f t="shared" ref="E440:F440" si="210">SUM(E441)</f>
        <v>6000</v>
      </c>
      <c r="F440" s="123">
        <f t="shared" si="210"/>
        <v>6000</v>
      </c>
    </row>
    <row r="441" spans="1:6" s="22" customFormat="1" ht="31.15" hidden="1" customHeight="1" x14ac:dyDescent="0.3">
      <c r="A441" s="106" t="s">
        <v>305</v>
      </c>
      <c r="B441" s="106"/>
      <c r="C441" s="107" t="s">
        <v>464</v>
      </c>
      <c r="D441" s="122">
        <v>6000</v>
      </c>
      <c r="E441" s="122">
        <v>6000</v>
      </c>
      <c r="F441" s="122">
        <v>6000</v>
      </c>
    </row>
    <row r="442" spans="1:6" ht="80.45" customHeight="1" x14ac:dyDescent="0.3">
      <c r="A442" s="109" t="s">
        <v>465</v>
      </c>
      <c r="B442" s="109"/>
      <c r="C442" s="44" t="s">
        <v>466</v>
      </c>
      <c r="D442" s="110">
        <f t="shared" ref="D442:F442" si="211">SUM(D443)</f>
        <v>831000</v>
      </c>
      <c r="E442" s="110">
        <f t="shared" si="211"/>
        <v>831000</v>
      </c>
      <c r="F442" s="110">
        <f t="shared" si="211"/>
        <v>831000</v>
      </c>
    </row>
    <row r="443" spans="1:6" s="22" customFormat="1" hidden="1" x14ac:dyDescent="0.3">
      <c r="A443" s="106" t="s">
        <v>305</v>
      </c>
      <c r="B443" s="106"/>
      <c r="C443" s="107" t="s">
        <v>467</v>
      </c>
      <c r="D443" s="122">
        <v>831000</v>
      </c>
      <c r="E443" s="122">
        <v>831000</v>
      </c>
      <c r="F443" s="122">
        <v>831000</v>
      </c>
    </row>
    <row r="444" spans="1:6" ht="118.15" customHeight="1" x14ac:dyDescent="0.3">
      <c r="A444" s="109" t="s">
        <v>1019</v>
      </c>
      <c r="B444" s="109"/>
      <c r="C444" s="44" t="s">
        <v>468</v>
      </c>
      <c r="D444" s="110">
        <f t="shared" ref="D444:F444" si="212">SUM(D445)</f>
        <v>492000</v>
      </c>
      <c r="E444" s="110">
        <f t="shared" si="212"/>
        <v>492000</v>
      </c>
      <c r="F444" s="110">
        <f t="shared" si="212"/>
        <v>492000</v>
      </c>
    </row>
    <row r="445" spans="1:6" s="22" customFormat="1" hidden="1" x14ac:dyDescent="0.3">
      <c r="A445" s="106" t="s">
        <v>305</v>
      </c>
      <c r="B445" s="106"/>
      <c r="C445" s="107" t="s">
        <v>469</v>
      </c>
      <c r="D445" s="122">
        <v>492000</v>
      </c>
      <c r="E445" s="122">
        <v>492000</v>
      </c>
      <c r="F445" s="122">
        <v>492000</v>
      </c>
    </row>
    <row r="446" spans="1:6" ht="90" customHeight="1" x14ac:dyDescent="0.3">
      <c r="A446" s="109" t="s">
        <v>470</v>
      </c>
      <c r="B446" s="109"/>
      <c r="C446" s="44" t="s">
        <v>471</v>
      </c>
      <c r="D446" s="110">
        <f t="shared" ref="D446:F446" si="213">SUM(D447)</f>
        <v>1000</v>
      </c>
      <c r="E446" s="110">
        <f t="shared" si="213"/>
        <v>1000</v>
      </c>
      <c r="F446" s="110">
        <f t="shared" si="213"/>
        <v>1000</v>
      </c>
    </row>
    <row r="447" spans="1:6" s="22" customFormat="1" hidden="1" x14ac:dyDescent="0.3">
      <c r="A447" s="106" t="s">
        <v>305</v>
      </c>
      <c r="B447" s="106"/>
      <c r="C447" s="107" t="s">
        <v>472</v>
      </c>
      <c r="D447" s="122">
        <v>1000</v>
      </c>
      <c r="E447" s="122">
        <v>1000</v>
      </c>
      <c r="F447" s="122">
        <v>1000</v>
      </c>
    </row>
    <row r="448" spans="1:6" s="93" customFormat="1" ht="118.15" customHeight="1" x14ac:dyDescent="0.3">
      <c r="A448" s="40" t="s">
        <v>849</v>
      </c>
      <c r="B448" s="40"/>
      <c r="C448" s="41" t="s">
        <v>850</v>
      </c>
      <c r="D448" s="42">
        <f>D450+D449</f>
        <v>9000</v>
      </c>
      <c r="E448" s="42">
        <f t="shared" ref="E448:F448" si="214">E450+E449</f>
        <v>9000</v>
      </c>
      <c r="F448" s="42">
        <f t="shared" si="214"/>
        <v>9000</v>
      </c>
    </row>
    <row r="449" spans="1:6" s="22" customFormat="1" hidden="1" x14ac:dyDescent="0.3">
      <c r="A449" s="106" t="s">
        <v>309</v>
      </c>
      <c r="B449" s="106"/>
      <c r="C449" s="120" t="s">
        <v>851</v>
      </c>
      <c r="D449" s="122">
        <v>9000</v>
      </c>
      <c r="E449" s="122">
        <v>9000</v>
      </c>
      <c r="F449" s="122">
        <v>9000</v>
      </c>
    </row>
    <row r="450" spans="1:6" s="22" customFormat="1" hidden="1" x14ac:dyDescent="0.3">
      <c r="A450" s="106" t="s">
        <v>305</v>
      </c>
      <c r="B450" s="106"/>
      <c r="C450" s="107" t="s">
        <v>1016</v>
      </c>
      <c r="D450" s="122">
        <v>0</v>
      </c>
      <c r="E450" s="122">
        <v>0</v>
      </c>
      <c r="F450" s="122">
        <v>0</v>
      </c>
    </row>
    <row r="451" spans="1:6" ht="81.599999999999994" customHeight="1" x14ac:dyDescent="0.3">
      <c r="A451" s="109" t="s">
        <v>473</v>
      </c>
      <c r="B451" s="109"/>
      <c r="C451" s="44" t="s">
        <v>474</v>
      </c>
      <c r="D451" s="110">
        <f t="shared" ref="D451:F451" si="215">SUM(D452:D453)</f>
        <v>146000</v>
      </c>
      <c r="E451" s="110">
        <f t="shared" si="215"/>
        <v>146000</v>
      </c>
      <c r="F451" s="110">
        <f t="shared" si="215"/>
        <v>146000</v>
      </c>
    </row>
    <row r="452" spans="1:6" s="22" customFormat="1" hidden="1" x14ac:dyDescent="0.3">
      <c r="A452" s="106" t="s">
        <v>309</v>
      </c>
      <c r="B452" s="106"/>
      <c r="C452" s="107" t="s">
        <v>475</v>
      </c>
      <c r="D452" s="122">
        <v>35000</v>
      </c>
      <c r="E452" s="122">
        <v>35000</v>
      </c>
      <c r="F452" s="122">
        <v>35000</v>
      </c>
    </row>
    <row r="453" spans="1:6" s="22" customFormat="1" hidden="1" x14ac:dyDescent="0.3">
      <c r="A453" s="106" t="s">
        <v>305</v>
      </c>
      <c r="B453" s="106"/>
      <c r="C453" s="107" t="s">
        <v>476</v>
      </c>
      <c r="D453" s="122">
        <v>111000</v>
      </c>
      <c r="E453" s="122">
        <v>111000</v>
      </c>
      <c r="F453" s="122">
        <v>111000</v>
      </c>
    </row>
    <row r="454" spans="1:6" ht="64.150000000000006" customHeight="1" x14ac:dyDescent="0.3">
      <c r="A454" s="109" t="s">
        <v>477</v>
      </c>
      <c r="B454" s="109"/>
      <c r="C454" s="44" t="s">
        <v>478</v>
      </c>
      <c r="D454" s="110">
        <f t="shared" ref="D454:F454" si="216">SUM(D455)</f>
        <v>6587000</v>
      </c>
      <c r="E454" s="110">
        <f t="shared" si="216"/>
        <v>6587000</v>
      </c>
      <c r="F454" s="110">
        <f t="shared" si="216"/>
        <v>6587000</v>
      </c>
    </row>
    <row r="455" spans="1:6" ht="79.150000000000006" customHeight="1" x14ac:dyDescent="0.3">
      <c r="A455" s="109" t="s">
        <v>479</v>
      </c>
      <c r="B455" s="109"/>
      <c r="C455" s="44" t="s">
        <v>480</v>
      </c>
      <c r="D455" s="110">
        <f>SUM(D457,D459,D461,D463,D468,D471,D473,D476,D466,D456)</f>
        <v>6587000</v>
      </c>
      <c r="E455" s="110">
        <f t="shared" ref="E455:F455" si="217">SUM(E457,E459,E461,E463,E468,E471,E473,E476,E466,E456)</f>
        <v>6587000</v>
      </c>
      <c r="F455" s="110">
        <f t="shared" si="217"/>
        <v>6587000</v>
      </c>
    </row>
    <row r="456" spans="1:6" s="22" customFormat="1" ht="31.5" hidden="1" customHeight="1" x14ac:dyDescent="0.3">
      <c r="A456" s="106" t="s">
        <v>1141</v>
      </c>
      <c r="B456" s="106"/>
      <c r="C456" s="120" t="s">
        <v>1142</v>
      </c>
      <c r="D456" s="108">
        <v>0</v>
      </c>
      <c r="E456" s="108">
        <v>0</v>
      </c>
      <c r="F456" s="108">
        <v>0</v>
      </c>
    </row>
    <row r="457" spans="1:6" ht="90" hidden="1" customHeight="1" x14ac:dyDescent="0.3">
      <c r="A457" s="109" t="s">
        <v>1018</v>
      </c>
      <c r="B457" s="109"/>
      <c r="C457" s="44" t="s">
        <v>481</v>
      </c>
      <c r="D457" s="110">
        <f t="shared" ref="D457:F457" si="218">SUM(D458)</f>
        <v>0</v>
      </c>
      <c r="E457" s="110">
        <f t="shared" si="218"/>
        <v>0</v>
      </c>
      <c r="F457" s="110">
        <f t="shared" si="218"/>
        <v>0</v>
      </c>
    </row>
    <row r="458" spans="1:6" s="22" customFormat="1" ht="31.5" hidden="1" customHeight="1" x14ac:dyDescent="0.3">
      <c r="A458" s="106" t="s">
        <v>305</v>
      </c>
      <c r="B458" s="106"/>
      <c r="C458" s="107" t="s">
        <v>482</v>
      </c>
      <c r="D458" s="122">
        <v>0</v>
      </c>
      <c r="E458" s="122">
        <v>0</v>
      </c>
      <c r="F458" s="122">
        <v>0</v>
      </c>
    </row>
    <row r="459" spans="1:6" ht="109.15" customHeight="1" x14ac:dyDescent="0.3">
      <c r="A459" s="109" t="s">
        <v>483</v>
      </c>
      <c r="B459" s="109"/>
      <c r="C459" s="44" t="s">
        <v>484</v>
      </c>
      <c r="D459" s="110">
        <f>SUM(D460)</f>
        <v>65000</v>
      </c>
      <c r="E459" s="110">
        <f t="shared" ref="E459:F459" si="219">SUM(E460)</f>
        <v>65000</v>
      </c>
      <c r="F459" s="110">
        <f t="shared" si="219"/>
        <v>65000</v>
      </c>
    </row>
    <row r="460" spans="1:6" s="22" customFormat="1" hidden="1" x14ac:dyDescent="0.3">
      <c r="A460" s="106" t="s">
        <v>305</v>
      </c>
      <c r="B460" s="106"/>
      <c r="C460" s="107" t="s">
        <v>485</v>
      </c>
      <c r="D460" s="122">
        <v>65000</v>
      </c>
      <c r="E460" s="122">
        <v>65000</v>
      </c>
      <c r="F460" s="122">
        <v>65000</v>
      </c>
    </row>
    <row r="461" spans="1:6" ht="97.5" customHeight="1" x14ac:dyDescent="0.3">
      <c r="A461" s="109" t="s">
        <v>486</v>
      </c>
      <c r="B461" s="109"/>
      <c r="C461" s="44" t="s">
        <v>487</v>
      </c>
      <c r="D461" s="110">
        <f t="shared" ref="D461:F461" si="220">SUM(D462)</f>
        <v>21000</v>
      </c>
      <c r="E461" s="110">
        <f t="shared" si="220"/>
        <v>21000</v>
      </c>
      <c r="F461" s="110">
        <f t="shared" si="220"/>
        <v>21000</v>
      </c>
    </row>
    <row r="462" spans="1:6" s="22" customFormat="1" hidden="1" x14ac:dyDescent="0.3">
      <c r="A462" s="106" t="s">
        <v>305</v>
      </c>
      <c r="B462" s="106"/>
      <c r="C462" s="107" t="s">
        <v>488</v>
      </c>
      <c r="D462" s="122">
        <v>21000</v>
      </c>
      <c r="E462" s="122">
        <v>21000</v>
      </c>
      <c r="F462" s="122">
        <v>21000</v>
      </c>
    </row>
    <row r="463" spans="1:6" ht="197.25" customHeight="1" x14ac:dyDescent="0.3">
      <c r="A463" s="109" t="s">
        <v>489</v>
      </c>
      <c r="B463" s="109"/>
      <c r="C463" s="44" t="s">
        <v>490</v>
      </c>
      <c r="D463" s="110">
        <f>SUM(D465,D464)</f>
        <v>102000</v>
      </c>
      <c r="E463" s="110">
        <f t="shared" ref="E463:F463" si="221">SUM(E465,E464)</f>
        <v>102000</v>
      </c>
      <c r="F463" s="110">
        <f t="shared" si="221"/>
        <v>102000</v>
      </c>
    </row>
    <row r="464" spans="1:6" s="22" customFormat="1" hidden="1" x14ac:dyDescent="0.3">
      <c r="A464" s="106" t="s">
        <v>309</v>
      </c>
      <c r="B464" s="106"/>
      <c r="C464" s="120" t="s">
        <v>1145</v>
      </c>
      <c r="D464" s="108">
        <v>1000</v>
      </c>
      <c r="E464" s="108">
        <v>1000</v>
      </c>
      <c r="F464" s="108">
        <v>1000</v>
      </c>
    </row>
    <row r="465" spans="1:6" s="22" customFormat="1" hidden="1" x14ac:dyDescent="0.3">
      <c r="A465" s="106" t="s">
        <v>305</v>
      </c>
      <c r="B465" s="106"/>
      <c r="C465" s="107" t="s">
        <v>491</v>
      </c>
      <c r="D465" s="122">
        <v>101000</v>
      </c>
      <c r="E465" s="122">
        <v>101000</v>
      </c>
      <c r="F465" s="122">
        <v>101000</v>
      </c>
    </row>
    <row r="466" spans="1:6" s="93" customFormat="1" ht="101.45" customHeight="1" x14ac:dyDescent="0.3">
      <c r="A466" s="40" t="s">
        <v>852</v>
      </c>
      <c r="B466" s="40"/>
      <c r="C466" s="41" t="s">
        <v>853</v>
      </c>
      <c r="D466" s="42">
        <f>D467</f>
        <v>132000</v>
      </c>
      <c r="E466" s="42">
        <f t="shared" ref="E466:F466" si="222">E467</f>
        <v>132000</v>
      </c>
      <c r="F466" s="42">
        <f t="shared" si="222"/>
        <v>132000</v>
      </c>
    </row>
    <row r="467" spans="1:6" s="22" customFormat="1" hidden="1" x14ac:dyDescent="0.3">
      <c r="A467" s="106" t="s">
        <v>305</v>
      </c>
      <c r="B467" s="106"/>
      <c r="C467" s="107" t="s">
        <v>854</v>
      </c>
      <c r="D467" s="122">
        <v>132000</v>
      </c>
      <c r="E467" s="122">
        <v>132000</v>
      </c>
      <c r="F467" s="122">
        <v>132000</v>
      </c>
    </row>
    <row r="468" spans="1:6" s="22" customFormat="1" ht="100.9" customHeight="1" x14ac:dyDescent="0.3">
      <c r="A468" s="119" t="s">
        <v>492</v>
      </c>
      <c r="B468" s="119"/>
      <c r="C468" s="44" t="s">
        <v>493</v>
      </c>
      <c r="D468" s="123">
        <f>SUM(D469:D470)</f>
        <v>1000</v>
      </c>
      <c r="E468" s="123">
        <f t="shared" ref="E468:F468" si="223">SUM(E469:E470)</f>
        <v>1000</v>
      </c>
      <c r="F468" s="123">
        <f t="shared" si="223"/>
        <v>1000</v>
      </c>
    </row>
    <row r="469" spans="1:6" s="22" customFormat="1" hidden="1" x14ac:dyDescent="0.3">
      <c r="A469" s="106" t="s">
        <v>309</v>
      </c>
      <c r="B469" s="106"/>
      <c r="C469" s="107" t="s">
        <v>494</v>
      </c>
      <c r="D469" s="122">
        <v>0</v>
      </c>
      <c r="E469" s="122">
        <v>0</v>
      </c>
      <c r="F469" s="122">
        <v>0</v>
      </c>
    </row>
    <row r="470" spans="1:6" s="22" customFormat="1" hidden="1" x14ac:dyDescent="0.3">
      <c r="A470" s="106" t="s">
        <v>305</v>
      </c>
      <c r="B470" s="106"/>
      <c r="C470" s="107" t="s">
        <v>855</v>
      </c>
      <c r="D470" s="122">
        <v>1000</v>
      </c>
      <c r="E470" s="122">
        <v>1000</v>
      </c>
      <c r="F470" s="122">
        <v>1000</v>
      </c>
    </row>
    <row r="471" spans="1:6" ht="96" customHeight="1" x14ac:dyDescent="0.3">
      <c r="A471" s="109" t="s">
        <v>495</v>
      </c>
      <c r="B471" s="109"/>
      <c r="C471" s="44" t="s">
        <v>496</v>
      </c>
      <c r="D471" s="110">
        <f t="shared" ref="D471:F471" si="224">SUM(D472)</f>
        <v>25000</v>
      </c>
      <c r="E471" s="110">
        <f t="shared" si="224"/>
        <v>25000</v>
      </c>
      <c r="F471" s="110">
        <f t="shared" si="224"/>
        <v>25000</v>
      </c>
    </row>
    <row r="472" spans="1:6" s="22" customFormat="1" hidden="1" x14ac:dyDescent="0.3">
      <c r="A472" s="106" t="s">
        <v>305</v>
      </c>
      <c r="B472" s="106"/>
      <c r="C472" s="107" t="s">
        <v>497</v>
      </c>
      <c r="D472" s="108">
        <v>25000</v>
      </c>
      <c r="E472" s="108">
        <v>25000</v>
      </c>
      <c r="F472" s="108">
        <v>25000</v>
      </c>
    </row>
    <row r="473" spans="1:6" ht="96.6" customHeight="1" x14ac:dyDescent="0.3">
      <c r="A473" s="109" t="s">
        <v>498</v>
      </c>
      <c r="B473" s="109"/>
      <c r="C473" s="44" t="s">
        <v>499</v>
      </c>
      <c r="D473" s="110">
        <f t="shared" ref="D473:F473" si="225">SUM(D474:D475)</f>
        <v>127000</v>
      </c>
      <c r="E473" s="110">
        <f t="shared" si="225"/>
        <v>127000</v>
      </c>
      <c r="F473" s="110">
        <f t="shared" si="225"/>
        <v>127000</v>
      </c>
    </row>
    <row r="474" spans="1:6" s="22" customFormat="1" hidden="1" x14ac:dyDescent="0.3">
      <c r="A474" s="106" t="s">
        <v>309</v>
      </c>
      <c r="B474" s="106"/>
      <c r="C474" s="107" t="s">
        <v>500</v>
      </c>
      <c r="D474" s="122">
        <v>103000</v>
      </c>
      <c r="E474" s="122">
        <v>103000</v>
      </c>
      <c r="F474" s="122">
        <v>103000</v>
      </c>
    </row>
    <row r="475" spans="1:6" s="22" customFormat="1" hidden="1" x14ac:dyDescent="0.3">
      <c r="A475" s="106" t="s">
        <v>305</v>
      </c>
      <c r="B475" s="106"/>
      <c r="C475" s="107" t="s">
        <v>501</v>
      </c>
      <c r="D475" s="122">
        <v>24000</v>
      </c>
      <c r="E475" s="122">
        <v>24000</v>
      </c>
      <c r="F475" s="122">
        <v>24000</v>
      </c>
    </row>
    <row r="476" spans="1:6" ht="84" customHeight="1" x14ac:dyDescent="0.3">
      <c r="A476" s="109" t="s">
        <v>502</v>
      </c>
      <c r="B476" s="109"/>
      <c r="C476" s="44" t="s">
        <v>503</v>
      </c>
      <c r="D476" s="110">
        <f>SUM(D477:D479)</f>
        <v>6114000</v>
      </c>
      <c r="E476" s="110">
        <f t="shared" ref="E476:F476" si="226">SUM(E477:E479)</f>
        <v>6114000</v>
      </c>
      <c r="F476" s="110">
        <f t="shared" si="226"/>
        <v>6114000</v>
      </c>
    </row>
    <row r="477" spans="1:6" s="22" customFormat="1" hidden="1" x14ac:dyDescent="0.3">
      <c r="A477" s="106" t="s">
        <v>309</v>
      </c>
      <c r="B477" s="106"/>
      <c r="C477" s="107" t="s">
        <v>504</v>
      </c>
      <c r="D477" s="122">
        <v>2000</v>
      </c>
      <c r="E477" s="122">
        <v>2000</v>
      </c>
      <c r="F477" s="122">
        <v>2000</v>
      </c>
    </row>
    <row r="478" spans="1:6" s="22" customFormat="1" hidden="1" x14ac:dyDescent="0.3">
      <c r="A478" s="106" t="s">
        <v>305</v>
      </c>
      <c r="B478" s="106"/>
      <c r="C478" s="107" t="s">
        <v>505</v>
      </c>
      <c r="D478" s="122">
        <v>6107000</v>
      </c>
      <c r="E478" s="122">
        <v>6107000</v>
      </c>
      <c r="F478" s="122">
        <v>6107000</v>
      </c>
    </row>
    <row r="479" spans="1:6" s="22" customFormat="1" hidden="1" x14ac:dyDescent="0.3">
      <c r="A479" s="106" t="s">
        <v>1141</v>
      </c>
      <c r="B479" s="106"/>
      <c r="C479" s="107" t="s">
        <v>1357</v>
      </c>
      <c r="D479" s="122">
        <v>5000</v>
      </c>
      <c r="E479" s="122">
        <v>5000</v>
      </c>
      <c r="F479" s="122">
        <v>5000</v>
      </c>
    </row>
    <row r="480" spans="1:6" ht="94.9" customHeight="1" x14ac:dyDescent="0.3">
      <c r="A480" s="109" t="s">
        <v>506</v>
      </c>
      <c r="B480" s="109"/>
      <c r="C480" s="44" t="s">
        <v>507</v>
      </c>
      <c r="D480" s="110">
        <f t="shared" ref="D480" si="227">SUM(D481)</f>
        <v>1485000</v>
      </c>
      <c r="E480" s="110">
        <f t="shared" ref="E480:F480" si="228">SUM(E481)</f>
        <v>1485000</v>
      </c>
      <c r="F480" s="110">
        <f t="shared" si="228"/>
        <v>1485000</v>
      </c>
    </row>
    <row r="481" spans="1:6" ht="121.5" customHeight="1" x14ac:dyDescent="0.3">
      <c r="A481" s="109" t="s">
        <v>508</v>
      </c>
      <c r="B481" s="109"/>
      <c r="C481" s="44" t="s">
        <v>509</v>
      </c>
      <c r="D481" s="110">
        <f t="shared" ref="D481:F481" si="229">SUM(D482:D483)</f>
        <v>1485000</v>
      </c>
      <c r="E481" s="110">
        <f t="shared" si="229"/>
        <v>1485000</v>
      </c>
      <c r="F481" s="110">
        <f t="shared" si="229"/>
        <v>1485000</v>
      </c>
    </row>
    <row r="482" spans="1:6" s="22" customFormat="1" hidden="1" x14ac:dyDescent="0.3">
      <c r="A482" s="106" t="s">
        <v>305</v>
      </c>
      <c r="B482" s="106"/>
      <c r="C482" s="107" t="s">
        <v>510</v>
      </c>
      <c r="D482" s="122">
        <v>1449000</v>
      </c>
      <c r="E482" s="122">
        <v>1449000</v>
      </c>
      <c r="F482" s="122">
        <v>1449000</v>
      </c>
    </row>
    <row r="483" spans="1:6" s="22" customFormat="1" ht="37.5" hidden="1" x14ac:dyDescent="0.3">
      <c r="A483" s="106" t="s">
        <v>511</v>
      </c>
      <c r="B483" s="106"/>
      <c r="C483" s="107" t="s">
        <v>512</v>
      </c>
      <c r="D483" s="122">
        <v>36000</v>
      </c>
      <c r="E483" s="122">
        <v>36000</v>
      </c>
      <c r="F483" s="122">
        <v>36000</v>
      </c>
    </row>
    <row r="484" spans="1:6" ht="42.6" customHeight="1" x14ac:dyDescent="0.3">
      <c r="A484" s="109" t="s">
        <v>513</v>
      </c>
      <c r="B484" s="109"/>
      <c r="C484" s="44" t="s">
        <v>514</v>
      </c>
      <c r="D484" s="110">
        <f t="shared" ref="D484:F484" si="230">SUM(D485,D488)</f>
        <v>1556000</v>
      </c>
      <c r="E484" s="110">
        <f t="shared" si="230"/>
        <v>1556000</v>
      </c>
      <c r="F484" s="110">
        <f t="shared" si="230"/>
        <v>1556000</v>
      </c>
    </row>
    <row r="485" spans="1:6" ht="58.9" customHeight="1" x14ac:dyDescent="0.3">
      <c r="A485" s="109" t="s">
        <v>515</v>
      </c>
      <c r="B485" s="109"/>
      <c r="C485" s="44" t="s">
        <v>516</v>
      </c>
      <c r="D485" s="110">
        <f>SUM(D486,D487)</f>
        <v>1137000</v>
      </c>
      <c r="E485" s="110">
        <f t="shared" ref="E485:F485" si="231">SUM(E486,E487)</f>
        <v>1137000</v>
      </c>
      <c r="F485" s="110">
        <f t="shared" si="231"/>
        <v>1137000</v>
      </c>
    </row>
    <row r="486" spans="1:6" s="22" customFormat="1" hidden="1" x14ac:dyDescent="0.3">
      <c r="A486" s="106" t="s">
        <v>309</v>
      </c>
      <c r="B486" s="106"/>
      <c r="C486" s="107" t="s">
        <v>517</v>
      </c>
      <c r="D486" s="122">
        <v>1135000</v>
      </c>
      <c r="E486" s="122">
        <v>1135000</v>
      </c>
      <c r="F486" s="122">
        <v>1135000</v>
      </c>
    </row>
    <row r="487" spans="1:6" s="22" customFormat="1" hidden="1" x14ac:dyDescent="0.3">
      <c r="A487" s="106" t="s">
        <v>305</v>
      </c>
      <c r="B487" s="106"/>
      <c r="C487" s="107" t="s">
        <v>974</v>
      </c>
      <c r="D487" s="122">
        <v>2000</v>
      </c>
      <c r="E487" s="122">
        <v>2000</v>
      </c>
      <c r="F487" s="122">
        <v>2000</v>
      </c>
    </row>
    <row r="488" spans="1:6" s="32" customFormat="1" ht="47.45" customHeight="1" x14ac:dyDescent="0.3">
      <c r="A488" s="109" t="s">
        <v>518</v>
      </c>
      <c r="B488" s="109"/>
      <c r="C488" s="44" t="s">
        <v>519</v>
      </c>
      <c r="D488" s="110">
        <f t="shared" ref="D488:F488" si="232">SUM(D489)</f>
        <v>419000</v>
      </c>
      <c r="E488" s="110">
        <f t="shared" si="232"/>
        <v>419000</v>
      </c>
      <c r="F488" s="110">
        <f t="shared" si="232"/>
        <v>419000</v>
      </c>
    </row>
    <row r="489" spans="1:6" s="22" customFormat="1" hidden="1" x14ac:dyDescent="0.3">
      <c r="A489" s="106" t="s">
        <v>309</v>
      </c>
      <c r="B489" s="106"/>
      <c r="C489" s="107" t="s">
        <v>520</v>
      </c>
      <c r="D489" s="122">
        <v>419000</v>
      </c>
      <c r="E489" s="122">
        <v>419000</v>
      </c>
      <c r="F489" s="122">
        <v>419000</v>
      </c>
    </row>
    <row r="490" spans="1:6" s="30" customFormat="1" ht="78.599999999999994" customHeight="1" x14ac:dyDescent="0.3">
      <c r="A490" s="109" t="s">
        <v>521</v>
      </c>
      <c r="B490" s="109"/>
      <c r="C490" s="44" t="s">
        <v>522</v>
      </c>
      <c r="D490" s="110">
        <f>SUM(D501,D491)</f>
        <v>11877753</v>
      </c>
      <c r="E490" s="110">
        <f>SUM(E501,E491)</f>
        <v>15079000</v>
      </c>
      <c r="F490" s="110">
        <f>SUM(F501,F491)</f>
        <v>18716000</v>
      </c>
    </row>
    <row r="491" spans="1:6" s="30" customFormat="1" ht="46.15" customHeight="1" x14ac:dyDescent="0.3">
      <c r="A491" s="109" t="s">
        <v>856</v>
      </c>
      <c r="B491" s="109"/>
      <c r="C491" s="44" t="s">
        <v>859</v>
      </c>
      <c r="D491" s="110">
        <f>D492</f>
        <v>1767000</v>
      </c>
      <c r="E491" s="110">
        <f t="shared" ref="E491:F491" si="233">E492</f>
        <v>1877000</v>
      </c>
      <c r="F491" s="110">
        <f t="shared" si="233"/>
        <v>2906000</v>
      </c>
    </row>
    <row r="492" spans="1:6" s="30" customFormat="1" ht="64.150000000000006" customHeight="1" x14ac:dyDescent="0.3">
      <c r="A492" s="109" t="s">
        <v>857</v>
      </c>
      <c r="B492" s="109"/>
      <c r="C492" s="44" t="s">
        <v>860</v>
      </c>
      <c r="D492" s="110">
        <f>SUM(D493:D500)</f>
        <v>1767000</v>
      </c>
      <c r="E492" s="110">
        <f>SUM(E493:E500)</f>
        <v>1877000</v>
      </c>
      <c r="F492" s="110">
        <f>SUM(F493:F500)</f>
        <v>2906000</v>
      </c>
    </row>
    <row r="493" spans="1:6" s="22" customFormat="1" ht="37.5" hidden="1" x14ac:dyDescent="0.3">
      <c r="A493" s="126" t="s">
        <v>242</v>
      </c>
      <c r="B493" s="126"/>
      <c r="C493" s="127" t="s">
        <v>861</v>
      </c>
      <c r="D493" s="108">
        <v>37000</v>
      </c>
      <c r="E493" s="108">
        <v>36000</v>
      </c>
      <c r="F493" s="108">
        <v>41000</v>
      </c>
    </row>
    <row r="494" spans="1:6" s="22" customFormat="1" hidden="1" x14ac:dyDescent="0.3">
      <c r="A494" s="106" t="s">
        <v>964</v>
      </c>
      <c r="B494" s="106"/>
      <c r="C494" s="107" t="s">
        <v>862</v>
      </c>
      <c r="D494" s="108">
        <v>2000</v>
      </c>
      <c r="E494" s="108">
        <v>1000</v>
      </c>
      <c r="F494" s="108">
        <v>1000</v>
      </c>
    </row>
    <row r="495" spans="1:6" s="22" customFormat="1" hidden="1" x14ac:dyDescent="0.3">
      <c r="A495" s="106" t="s">
        <v>244</v>
      </c>
      <c r="B495" s="106"/>
      <c r="C495" s="107" t="s">
        <v>863</v>
      </c>
      <c r="D495" s="108">
        <v>151000</v>
      </c>
      <c r="E495" s="108">
        <v>191000</v>
      </c>
      <c r="F495" s="108">
        <v>155000</v>
      </c>
    </row>
    <row r="496" spans="1:6" s="22" customFormat="1" hidden="1" x14ac:dyDescent="0.3">
      <c r="A496" s="106" t="s">
        <v>246</v>
      </c>
      <c r="B496" s="106"/>
      <c r="C496" s="107" t="s">
        <v>864</v>
      </c>
      <c r="D496" s="108">
        <v>291000</v>
      </c>
      <c r="E496" s="108">
        <v>208000</v>
      </c>
      <c r="F496" s="108">
        <v>248000</v>
      </c>
    </row>
    <row r="497" spans="1:6" s="22" customFormat="1" hidden="1" x14ac:dyDescent="0.3">
      <c r="A497" s="106" t="s">
        <v>858</v>
      </c>
      <c r="B497" s="106"/>
      <c r="C497" s="107" t="s">
        <v>865</v>
      </c>
      <c r="D497" s="108">
        <v>0</v>
      </c>
      <c r="E497" s="108">
        <v>0</v>
      </c>
      <c r="F497" s="108">
        <v>0</v>
      </c>
    </row>
    <row r="498" spans="1:6" s="22" customFormat="1" hidden="1" x14ac:dyDescent="0.3">
      <c r="A498" s="106" t="s">
        <v>819</v>
      </c>
      <c r="B498" s="106"/>
      <c r="C498" s="107" t="s">
        <v>866</v>
      </c>
      <c r="D498" s="108">
        <v>4000</v>
      </c>
      <c r="E498" s="108">
        <v>5000</v>
      </c>
      <c r="F498" s="108">
        <v>6000</v>
      </c>
    </row>
    <row r="499" spans="1:6" s="22" customFormat="1" hidden="1" x14ac:dyDescent="0.3">
      <c r="A499" s="106" t="s">
        <v>147</v>
      </c>
      <c r="B499" s="106"/>
      <c r="C499" s="107" t="s">
        <v>867</v>
      </c>
      <c r="D499" s="108">
        <v>0</v>
      </c>
      <c r="E499" s="108">
        <v>0</v>
      </c>
      <c r="F499" s="108">
        <v>0</v>
      </c>
    </row>
    <row r="500" spans="1:6" s="22" customFormat="1" hidden="1" x14ac:dyDescent="0.3">
      <c r="A500" s="106" t="s">
        <v>174</v>
      </c>
      <c r="B500" s="106"/>
      <c r="C500" s="107" t="s">
        <v>868</v>
      </c>
      <c r="D500" s="108">
        <v>1282000</v>
      </c>
      <c r="E500" s="108">
        <v>1436000</v>
      </c>
      <c r="F500" s="108">
        <v>2455000</v>
      </c>
    </row>
    <row r="501" spans="1:6" s="30" customFormat="1" ht="82.15" customHeight="1" x14ac:dyDescent="0.3">
      <c r="A501" s="109" t="s">
        <v>523</v>
      </c>
      <c r="B501" s="109"/>
      <c r="C501" s="44" t="s">
        <v>524</v>
      </c>
      <c r="D501" s="110">
        <f t="shared" ref="D501:F501" si="234">SUM(D502)</f>
        <v>10110753</v>
      </c>
      <c r="E501" s="110">
        <f t="shared" si="234"/>
        <v>13202000</v>
      </c>
      <c r="F501" s="110">
        <f t="shared" si="234"/>
        <v>15810000</v>
      </c>
    </row>
    <row r="502" spans="1:6" s="30" customFormat="1" ht="63" customHeight="1" x14ac:dyDescent="0.3">
      <c r="A502" s="109" t="s">
        <v>1037</v>
      </c>
      <c r="B502" s="109"/>
      <c r="C502" s="44" t="s">
        <v>525</v>
      </c>
      <c r="D502" s="110">
        <f>SUM(D503,D505,D507,D511)</f>
        <v>10110753</v>
      </c>
      <c r="E502" s="110">
        <f t="shared" ref="E502:F502" si="235">SUM(E503,E505,E507,E511)</f>
        <v>13202000</v>
      </c>
      <c r="F502" s="110">
        <f t="shared" si="235"/>
        <v>15810000</v>
      </c>
    </row>
    <row r="503" spans="1:6" ht="87" customHeight="1" x14ac:dyDescent="0.3">
      <c r="A503" s="109" t="s">
        <v>1248</v>
      </c>
      <c r="B503" s="109"/>
      <c r="C503" s="44" t="s">
        <v>526</v>
      </c>
      <c r="D503" s="110">
        <f t="shared" ref="D503:F503" si="236">SUM(D504)</f>
        <v>3000</v>
      </c>
      <c r="E503" s="110">
        <f t="shared" si="236"/>
        <v>2000</v>
      </c>
      <c r="F503" s="110">
        <f t="shared" si="236"/>
        <v>3000</v>
      </c>
    </row>
    <row r="504" spans="1:6" s="22" customFormat="1" ht="36" hidden="1" customHeight="1" x14ac:dyDescent="0.3">
      <c r="A504" s="106" t="s">
        <v>126</v>
      </c>
      <c r="B504" s="106"/>
      <c r="C504" s="107" t="s">
        <v>527</v>
      </c>
      <c r="D504" s="122">
        <v>3000</v>
      </c>
      <c r="E504" s="122">
        <v>2000</v>
      </c>
      <c r="F504" s="122">
        <v>3000</v>
      </c>
    </row>
    <row r="505" spans="1:6" ht="97.9" customHeight="1" x14ac:dyDescent="0.3">
      <c r="A505" s="109" t="s">
        <v>1038</v>
      </c>
      <c r="B505" s="109"/>
      <c r="C505" s="44" t="s">
        <v>528</v>
      </c>
      <c r="D505" s="110">
        <f t="shared" ref="D505:F505" si="237">SUM(D506)</f>
        <v>39000</v>
      </c>
      <c r="E505" s="110">
        <f t="shared" si="237"/>
        <v>37000</v>
      </c>
      <c r="F505" s="110">
        <f t="shared" si="237"/>
        <v>81000</v>
      </c>
    </row>
    <row r="506" spans="1:6" s="22" customFormat="1" ht="36" hidden="1" customHeight="1" x14ac:dyDescent="0.3">
      <c r="A506" s="106" t="s">
        <v>126</v>
      </c>
      <c r="B506" s="106"/>
      <c r="C506" s="107" t="s">
        <v>529</v>
      </c>
      <c r="D506" s="122">
        <v>39000</v>
      </c>
      <c r="E506" s="122">
        <v>37000</v>
      </c>
      <c r="F506" s="122">
        <v>81000</v>
      </c>
    </row>
    <row r="507" spans="1:6" s="22" customFormat="1" ht="78" customHeight="1" x14ac:dyDescent="0.3">
      <c r="A507" s="109" t="s">
        <v>1039</v>
      </c>
      <c r="B507" s="109"/>
      <c r="C507" s="128" t="s">
        <v>530</v>
      </c>
      <c r="D507" s="110">
        <f>SUM(D508:D510)</f>
        <v>8508342</v>
      </c>
      <c r="E507" s="110">
        <f>SUM(E508:E510)</f>
        <v>12753000</v>
      </c>
      <c r="F507" s="110">
        <f>SUM(F508:F510)</f>
        <v>15408000</v>
      </c>
    </row>
    <row r="508" spans="1:6" s="22" customFormat="1" hidden="1" x14ac:dyDescent="0.3">
      <c r="A508" s="106" t="s">
        <v>964</v>
      </c>
      <c r="B508" s="106"/>
      <c r="C508" s="129" t="s">
        <v>531</v>
      </c>
      <c r="D508" s="122">
        <v>3641342</v>
      </c>
      <c r="E508" s="122">
        <v>8337000</v>
      </c>
      <c r="F508" s="122">
        <v>10698000</v>
      </c>
    </row>
    <row r="509" spans="1:6" s="22" customFormat="1" hidden="1" x14ac:dyDescent="0.3">
      <c r="A509" s="106" t="s">
        <v>147</v>
      </c>
      <c r="B509" s="106"/>
      <c r="C509" s="129" t="s">
        <v>532</v>
      </c>
      <c r="D509" s="122">
        <v>4867000</v>
      </c>
      <c r="E509" s="122">
        <v>4416000</v>
      </c>
      <c r="F509" s="122">
        <v>4710000</v>
      </c>
    </row>
    <row r="510" spans="1:6" s="22" customFormat="1" hidden="1" x14ac:dyDescent="0.3">
      <c r="A510" s="106" t="s">
        <v>174</v>
      </c>
      <c r="B510" s="106"/>
      <c r="C510" s="129" t="s">
        <v>533</v>
      </c>
      <c r="D510" s="122">
        <v>0</v>
      </c>
      <c r="E510" s="122">
        <v>0</v>
      </c>
      <c r="F510" s="122">
        <v>0</v>
      </c>
    </row>
    <row r="511" spans="1:6" s="93" customFormat="1" ht="61.15" customHeight="1" x14ac:dyDescent="0.3">
      <c r="A511" s="40" t="s">
        <v>1036</v>
      </c>
      <c r="B511" s="40"/>
      <c r="C511" s="128" t="s">
        <v>876</v>
      </c>
      <c r="D511" s="42">
        <f>SUM(D512:D517)</f>
        <v>1560411</v>
      </c>
      <c r="E511" s="42">
        <f t="shared" ref="E511:F511" si="238">SUM(E512:E517)</f>
        <v>410000</v>
      </c>
      <c r="F511" s="42">
        <f t="shared" si="238"/>
        <v>318000</v>
      </c>
    </row>
    <row r="512" spans="1:6" s="22" customFormat="1" hidden="1" x14ac:dyDescent="0.3">
      <c r="A512" s="106" t="s">
        <v>869</v>
      </c>
      <c r="B512" s="106"/>
      <c r="C512" s="129" t="s">
        <v>870</v>
      </c>
      <c r="D512" s="122">
        <v>1251411</v>
      </c>
      <c r="E512" s="122">
        <v>1000</v>
      </c>
      <c r="F512" s="122">
        <v>1000</v>
      </c>
    </row>
    <row r="513" spans="1:6" s="22" customFormat="1" hidden="1" x14ac:dyDescent="0.3">
      <c r="A513" s="106" t="s">
        <v>246</v>
      </c>
      <c r="B513" s="106"/>
      <c r="C513" s="129" t="s">
        <v>871</v>
      </c>
      <c r="D513" s="122">
        <v>224000</v>
      </c>
      <c r="E513" s="122">
        <v>296000</v>
      </c>
      <c r="F513" s="122">
        <v>231000</v>
      </c>
    </row>
    <row r="514" spans="1:6" s="22" customFormat="1" hidden="1" x14ac:dyDescent="0.3">
      <c r="A514" s="106" t="s">
        <v>260</v>
      </c>
      <c r="B514" s="106"/>
      <c r="C514" s="129" t="s">
        <v>872</v>
      </c>
      <c r="D514" s="122">
        <v>1000</v>
      </c>
      <c r="E514" s="122">
        <v>1000</v>
      </c>
      <c r="F514" s="122">
        <v>1000</v>
      </c>
    </row>
    <row r="515" spans="1:6" s="22" customFormat="1" hidden="1" x14ac:dyDescent="0.3">
      <c r="A515" s="106" t="s">
        <v>819</v>
      </c>
      <c r="B515" s="106"/>
      <c r="C515" s="129" t="s">
        <v>873</v>
      </c>
      <c r="D515" s="122">
        <v>4000</v>
      </c>
      <c r="E515" s="122">
        <v>5000</v>
      </c>
      <c r="F515" s="122">
        <v>5000</v>
      </c>
    </row>
    <row r="516" spans="1:6" s="22" customFormat="1" hidden="1" x14ac:dyDescent="0.3">
      <c r="A516" s="106" t="s">
        <v>147</v>
      </c>
      <c r="B516" s="106"/>
      <c r="C516" s="129" t="s">
        <v>874</v>
      </c>
      <c r="D516" s="122">
        <v>0</v>
      </c>
      <c r="E516" s="122">
        <v>0</v>
      </c>
      <c r="F516" s="122">
        <v>0</v>
      </c>
    </row>
    <row r="517" spans="1:6" s="22" customFormat="1" hidden="1" x14ac:dyDescent="0.3">
      <c r="A517" s="106" t="s">
        <v>174</v>
      </c>
      <c r="B517" s="106"/>
      <c r="C517" s="129" t="s">
        <v>875</v>
      </c>
      <c r="D517" s="122">
        <v>80000</v>
      </c>
      <c r="E517" s="122">
        <v>107000</v>
      </c>
      <c r="F517" s="122">
        <v>80000</v>
      </c>
    </row>
    <row r="518" spans="1:6" s="30" customFormat="1" ht="26.25" customHeight="1" x14ac:dyDescent="0.3">
      <c r="A518" s="109" t="s">
        <v>534</v>
      </c>
      <c r="B518" s="109"/>
      <c r="C518" s="44" t="s">
        <v>535</v>
      </c>
      <c r="D518" s="110">
        <f>SUM(D532,D519,D526,D529)</f>
        <v>2763833</v>
      </c>
      <c r="E518" s="110">
        <f t="shared" ref="E518:F518" si="239">SUM(E532,E519,E526,E529)</f>
        <v>1530000</v>
      </c>
      <c r="F518" s="110">
        <f t="shared" si="239"/>
        <v>997000</v>
      </c>
    </row>
    <row r="519" spans="1:6" s="30" customFormat="1" ht="78" customHeight="1" x14ac:dyDescent="0.3">
      <c r="A519" s="109" t="s">
        <v>877</v>
      </c>
      <c r="B519" s="109"/>
      <c r="C519" s="44" t="s">
        <v>891</v>
      </c>
      <c r="D519" s="110">
        <f>D522+D520</f>
        <v>460833</v>
      </c>
      <c r="E519" s="110">
        <f t="shared" ref="E519:F519" si="240">E522+E520</f>
        <v>500000</v>
      </c>
      <c r="F519" s="110">
        <f t="shared" si="240"/>
        <v>197000</v>
      </c>
    </row>
    <row r="520" spans="1:6" s="30" customFormat="1" ht="37.5" x14ac:dyDescent="0.3">
      <c r="A520" s="109" t="s">
        <v>965</v>
      </c>
      <c r="B520" s="109"/>
      <c r="C520" s="44" t="s">
        <v>967</v>
      </c>
      <c r="D520" s="110">
        <f>D521</f>
        <v>400000</v>
      </c>
      <c r="E520" s="110">
        <f t="shared" ref="E520:F520" si="241">E521</f>
        <v>59000</v>
      </c>
      <c r="F520" s="110">
        <f t="shared" si="241"/>
        <v>37000</v>
      </c>
    </row>
    <row r="521" spans="1:6" s="22" customFormat="1" hidden="1" x14ac:dyDescent="0.3">
      <c r="A521" s="106" t="s">
        <v>244</v>
      </c>
      <c r="B521" s="106"/>
      <c r="C521" s="120" t="s">
        <v>966</v>
      </c>
      <c r="D521" s="108">
        <v>400000</v>
      </c>
      <c r="E521" s="108">
        <v>59000</v>
      </c>
      <c r="F521" s="108">
        <v>37000</v>
      </c>
    </row>
    <row r="522" spans="1:6" s="30" customFormat="1" ht="62.45" customHeight="1" x14ac:dyDescent="0.3">
      <c r="A522" s="109" t="s">
        <v>878</v>
      </c>
      <c r="B522" s="109"/>
      <c r="C522" s="44" t="s">
        <v>879</v>
      </c>
      <c r="D522" s="110">
        <f>SUM(D523:D525)</f>
        <v>60833</v>
      </c>
      <c r="E522" s="110">
        <f t="shared" ref="E522:F522" si="242">SUM(E523:E525)</f>
        <v>441000</v>
      </c>
      <c r="F522" s="110">
        <f t="shared" si="242"/>
        <v>160000</v>
      </c>
    </row>
    <row r="523" spans="1:6" s="22" customFormat="1" ht="31.15" hidden="1" customHeight="1" x14ac:dyDescent="0.3">
      <c r="A523" s="106" t="s">
        <v>242</v>
      </c>
      <c r="B523" s="106"/>
      <c r="C523" s="107" t="s">
        <v>880</v>
      </c>
      <c r="D523" s="108">
        <v>32833</v>
      </c>
      <c r="E523" s="108">
        <v>0</v>
      </c>
      <c r="F523" s="108">
        <v>0</v>
      </c>
    </row>
    <row r="524" spans="1:6" s="22" customFormat="1" ht="31.15" hidden="1" customHeight="1" x14ac:dyDescent="0.3">
      <c r="A524" s="106" t="s">
        <v>978</v>
      </c>
      <c r="B524" s="106"/>
      <c r="C524" s="107" t="s">
        <v>1143</v>
      </c>
      <c r="D524" s="108">
        <v>6000</v>
      </c>
      <c r="E524" s="108">
        <v>8000</v>
      </c>
      <c r="F524" s="108">
        <v>6000</v>
      </c>
    </row>
    <row r="525" spans="1:6" s="22" customFormat="1" ht="31.15" hidden="1" customHeight="1" x14ac:dyDescent="0.3">
      <c r="A525" s="106" t="s">
        <v>244</v>
      </c>
      <c r="B525" s="106"/>
      <c r="C525" s="107" t="s">
        <v>1144</v>
      </c>
      <c r="D525" s="108">
        <v>22000</v>
      </c>
      <c r="E525" s="108">
        <v>433000</v>
      </c>
      <c r="F525" s="108">
        <v>154000</v>
      </c>
    </row>
    <row r="526" spans="1:6" s="93" customFormat="1" ht="40.5" customHeight="1" x14ac:dyDescent="0.3">
      <c r="A526" s="40" t="s">
        <v>884</v>
      </c>
      <c r="B526" s="40"/>
      <c r="C526" s="41" t="s">
        <v>885</v>
      </c>
      <c r="D526" s="112">
        <f>D527</f>
        <v>1263000</v>
      </c>
      <c r="E526" s="112">
        <f t="shared" ref="E526:F526" si="243">E527</f>
        <v>1017000</v>
      </c>
      <c r="F526" s="112">
        <f t="shared" si="243"/>
        <v>796000</v>
      </c>
    </row>
    <row r="527" spans="1:6" s="30" customFormat="1" ht="116.45" customHeight="1" x14ac:dyDescent="0.3">
      <c r="A527" s="109" t="s">
        <v>881</v>
      </c>
      <c r="B527" s="109"/>
      <c r="C527" s="44" t="s">
        <v>882</v>
      </c>
      <c r="D527" s="110">
        <f>D528</f>
        <v>1263000</v>
      </c>
      <c r="E527" s="110">
        <f t="shared" ref="E527:F527" si="244">E528</f>
        <v>1017000</v>
      </c>
      <c r="F527" s="110">
        <f t="shared" si="244"/>
        <v>796000</v>
      </c>
    </row>
    <row r="528" spans="1:6" s="22" customFormat="1" ht="31.15" hidden="1" customHeight="1" x14ac:dyDescent="0.3">
      <c r="A528" s="106" t="s">
        <v>242</v>
      </c>
      <c r="B528" s="106"/>
      <c r="C528" s="107" t="s">
        <v>883</v>
      </c>
      <c r="D528" s="108">
        <v>1263000</v>
      </c>
      <c r="E528" s="108">
        <v>1017000</v>
      </c>
      <c r="F528" s="108">
        <v>796000</v>
      </c>
    </row>
    <row r="529" spans="1:6" s="30" customFormat="1" ht="41.45" hidden="1" customHeight="1" x14ac:dyDescent="0.3">
      <c r="A529" s="109" t="s">
        <v>886</v>
      </c>
      <c r="B529" s="109"/>
      <c r="C529" s="44" t="s">
        <v>888</v>
      </c>
      <c r="D529" s="110">
        <f>D530</f>
        <v>0</v>
      </c>
      <c r="E529" s="110">
        <f t="shared" ref="E529:F529" si="245">E530</f>
        <v>0</v>
      </c>
      <c r="F529" s="110">
        <f t="shared" si="245"/>
        <v>0</v>
      </c>
    </row>
    <row r="530" spans="1:6" s="30" customFormat="1" ht="39.6" hidden="1" customHeight="1" x14ac:dyDescent="0.3">
      <c r="A530" s="109" t="s">
        <v>887</v>
      </c>
      <c r="B530" s="109"/>
      <c r="C530" s="44" t="s">
        <v>889</v>
      </c>
      <c r="D530" s="110">
        <f>D531</f>
        <v>0</v>
      </c>
      <c r="E530" s="110">
        <f t="shared" ref="E530:F530" si="246">E531</f>
        <v>0</v>
      </c>
      <c r="F530" s="110">
        <f t="shared" si="246"/>
        <v>0</v>
      </c>
    </row>
    <row r="531" spans="1:6" s="22" customFormat="1" ht="31.15" hidden="1" customHeight="1" x14ac:dyDescent="0.3">
      <c r="A531" s="106" t="s">
        <v>147</v>
      </c>
      <c r="B531" s="106"/>
      <c r="C531" s="120" t="s">
        <v>890</v>
      </c>
      <c r="D531" s="108">
        <v>0</v>
      </c>
      <c r="E531" s="108">
        <v>0</v>
      </c>
      <c r="F531" s="108">
        <v>0</v>
      </c>
    </row>
    <row r="532" spans="1:6" ht="61.15" customHeight="1" x14ac:dyDescent="0.3">
      <c r="A532" s="109" t="s">
        <v>536</v>
      </c>
      <c r="B532" s="109"/>
      <c r="C532" s="44" t="s">
        <v>537</v>
      </c>
      <c r="D532" s="110">
        <f>SUM(D533,D538)</f>
        <v>1040000</v>
      </c>
      <c r="E532" s="110">
        <f>SUM(E533,E538)</f>
        <v>13000</v>
      </c>
      <c r="F532" s="110">
        <f>SUM(F533,F538)</f>
        <v>4000</v>
      </c>
    </row>
    <row r="533" spans="1:6" ht="63.6" customHeight="1" x14ac:dyDescent="0.3">
      <c r="A533" s="109" t="s">
        <v>538</v>
      </c>
      <c r="B533" s="109"/>
      <c r="C533" s="44" t="s">
        <v>539</v>
      </c>
      <c r="D533" s="110">
        <f>SUM(D534)</f>
        <v>1030000</v>
      </c>
      <c r="E533" s="110">
        <f t="shared" ref="E533:F533" si="247">SUM(E534)</f>
        <v>11000</v>
      </c>
      <c r="F533" s="110">
        <f t="shared" si="247"/>
        <v>4000</v>
      </c>
    </row>
    <row r="534" spans="1:6" ht="112.15" customHeight="1" x14ac:dyDescent="0.3">
      <c r="A534" s="109" t="s">
        <v>540</v>
      </c>
      <c r="B534" s="109"/>
      <c r="C534" s="44" t="s">
        <v>541</v>
      </c>
      <c r="D534" s="110">
        <f>SUM(D535:D537)</f>
        <v>1030000</v>
      </c>
      <c r="E534" s="110">
        <f>SUM(E535:E537)</f>
        <v>11000</v>
      </c>
      <c r="F534" s="110">
        <f>SUM(F535:F537)</f>
        <v>4000</v>
      </c>
    </row>
    <row r="535" spans="1:6" s="22" customFormat="1" hidden="1" x14ac:dyDescent="0.3">
      <c r="A535" s="106" t="s">
        <v>964</v>
      </c>
      <c r="B535" s="106"/>
      <c r="C535" s="107" t="s">
        <v>892</v>
      </c>
      <c r="D535" s="108">
        <v>0</v>
      </c>
      <c r="E535" s="108">
        <v>0</v>
      </c>
      <c r="F535" s="108">
        <v>0</v>
      </c>
    </row>
    <row r="536" spans="1:6" s="22" customFormat="1" hidden="1" x14ac:dyDescent="0.3">
      <c r="A536" s="106" t="s">
        <v>13</v>
      </c>
      <c r="B536" s="106"/>
      <c r="C536" s="107" t="s">
        <v>542</v>
      </c>
      <c r="D536" s="108">
        <v>30000</v>
      </c>
      <c r="E536" s="108">
        <v>11000</v>
      </c>
      <c r="F536" s="108">
        <v>4000</v>
      </c>
    </row>
    <row r="537" spans="1:6" s="22" customFormat="1" hidden="1" x14ac:dyDescent="0.3">
      <c r="A537" s="106" t="s">
        <v>1020</v>
      </c>
      <c r="B537" s="106"/>
      <c r="C537" s="107" t="s">
        <v>543</v>
      </c>
      <c r="D537" s="122">
        <v>1000000</v>
      </c>
      <c r="E537" s="122">
        <v>0</v>
      </c>
      <c r="F537" s="122">
        <v>0</v>
      </c>
    </row>
    <row r="538" spans="1:6" ht="63.6" customHeight="1" x14ac:dyDescent="0.3">
      <c r="A538" s="109" t="s">
        <v>544</v>
      </c>
      <c r="B538" s="109"/>
      <c r="C538" s="44" t="s">
        <v>545</v>
      </c>
      <c r="D538" s="110">
        <f>D539</f>
        <v>10000</v>
      </c>
      <c r="E538" s="110">
        <f t="shared" ref="E538:F538" si="248">E539</f>
        <v>2000</v>
      </c>
      <c r="F538" s="110">
        <f t="shared" si="248"/>
        <v>0</v>
      </c>
    </row>
    <row r="539" spans="1:6" ht="63.6" customHeight="1" x14ac:dyDescent="0.3">
      <c r="A539" s="109" t="s">
        <v>1030</v>
      </c>
      <c r="B539" s="109"/>
      <c r="C539" s="44" t="s">
        <v>1028</v>
      </c>
      <c r="D539" s="110">
        <f>D540</f>
        <v>10000</v>
      </c>
      <c r="E539" s="110">
        <f t="shared" ref="E539:F539" si="249">E540</f>
        <v>2000</v>
      </c>
      <c r="F539" s="110">
        <f t="shared" si="249"/>
        <v>0</v>
      </c>
    </row>
    <row r="540" spans="1:6" s="22" customFormat="1" hidden="1" x14ac:dyDescent="0.3">
      <c r="A540" s="106" t="s">
        <v>13</v>
      </c>
      <c r="B540" s="106"/>
      <c r="C540" s="107" t="s">
        <v>1029</v>
      </c>
      <c r="D540" s="122">
        <v>10000</v>
      </c>
      <c r="E540" s="122">
        <v>2000</v>
      </c>
      <c r="F540" s="122">
        <v>0</v>
      </c>
    </row>
    <row r="541" spans="1:6" x14ac:dyDescent="0.3">
      <c r="A541" s="109" t="s">
        <v>546</v>
      </c>
      <c r="B541" s="109"/>
      <c r="C541" s="44" t="s">
        <v>547</v>
      </c>
      <c r="D541" s="110">
        <f>SUM(D545+D542)</f>
        <v>12389924</v>
      </c>
      <c r="E541" s="110">
        <f t="shared" ref="E541:F541" si="250">SUM(E545+E542)</f>
        <v>4753000</v>
      </c>
      <c r="F541" s="110">
        <f t="shared" si="250"/>
        <v>4545000</v>
      </c>
    </row>
    <row r="542" spans="1:6" ht="135.75" customHeight="1" x14ac:dyDescent="0.3">
      <c r="A542" s="109" t="s">
        <v>1358</v>
      </c>
      <c r="B542" s="109"/>
      <c r="C542" s="44" t="s">
        <v>784</v>
      </c>
      <c r="D542" s="110">
        <f>SUM(D543:D544)</f>
        <v>11383917</v>
      </c>
      <c r="E542" s="110">
        <f t="shared" ref="E542:F542" si="251">SUM(E543:E544)</f>
        <v>4434000</v>
      </c>
      <c r="F542" s="110">
        <f t="shared" si="251"/>
        <v>4198000</v>
      </c>
    </row>
    <row r="543" spans="1:6" hidden="1" x14ac:dyDescent="0.3">
      <c r="A543" s="106" t="s">
        <v>244</v>
      </c>
      <c r="B543" s="106"/>
      <c r="C543" s="107" t="s">
        <v>781</v>
      </c>
      <c r="D543" s="121">
        <v>10112917</v>
      </c>
      <c r="E543" s="121">
        <v>3000000</v>
      </c>
      <c r="F543" s="121">
        <v>3000000</v>
      </c>
    </row>
    <row r="544" spans="1:6" hidden="1" x14ac:dyDescent="0.3">
      <c r="A544" s="106" t="s">
        <v>246</v>
      </c>
      <c r="B544" s="106"/>
      <c r="C544" s="107" t="s">
        <v>782</v>
      </c>
      <c r="D544" s="121">
        <v>1271000</v>
      </c>
      <c r="E544" s="121">
        <v>1434000</v>
      </c>
      <c r="F544" s="121">
        <v>1198000</v>
      </c>
    </row>
    <row r="545" spans="1:7" ht="26.45" customHeight="1" x14ac:dyDescent="0.3">
      <c r="A545" s="109" t="s">
        <v>548</v>
      </c>
      <c r="B545" s="109"/>
      <c r="C545" s="44" t="s">
        <v>549</v>
      </c>
      <c r="D545" s="110">
        <f t="shared" ref="D545:F546" si="252">SUM(D546)</f>
        <v>1006007</v>
      </c>
      <c r="E545" s="110">
        <f t="shared" si="252"/>
        <v>319000</v>
      </c>
      <c r="F545" s="110">
        <f t="shared" si="252"/>
        <v>347000</v>
      </c>
    </row>
    <row r="546" spans="1:7" ht="54" customHeight="1" x14ac:dyDescent="0.3">
      <c r="A546" s="109" t="s">
        <v>1057</v>
      </c>
      <c r="B546" s="109"/>
      <c r="C546" s="44" t="s">
        <v>550</v>
      </c>
      <c r="D546" s="110">
        <f t="shared" si="252"/>
        <v>1006007</v>
      </c>
      <c r="E546" s="110">
        <f t="shared" si="252"/>
        <v>319000</v>
      </c>
      <c r="F546" s="110">
        <f t="shared" si="252"/>
        <v>347000</v>
      </c>
    </row>
    <row r="547" spans="1:7" s="22" customFormat="1" ht="28.5" hidden="1" customHeight="1" x14ac:dyDescent="0.3">
      <c r="A547" s="106" t="s">
        <v>147</v>
      </c>
      <c r="B547" s="106"/>
      <c r="C547" s="107" t="s">
        <v>893</v>
      </c>
      <c r="D547" s="122">
        <v>1006007</v>
      </c>
      <c r="E547" s="122">
        <v>319000</v>
      </c>
      <c r="F547" s="122">
        <v>347000</v>
      </c>
    </row>
    <row r="548" spans="1:7" s="22" customFormat="1" ht="27" customHeight="1" x14ac:dyDescent="0.3">
      <c r="A548" s="109" t="s">
        <v>764</v>
      </c>
      <c r="B548" s="109"/>
      <c r="C548" s="44" t="s">
        <v>767</v>
      </c>
      <c r="D548" s="123">
        <f>SUM(D549)</f>
        <v>6450667</v>
      </c>
      <c r="E548" s="123">
        <f t="shared" ref="E548:F548" si="253">SUM(E549)</f>
        <v>0</v>
      </c>
      <c r="F548" s="123">
        <f t="shared" si="253"/>
        <v>0</v>
      </c>
    </row>
    <row r="549" spans="1:7" s="22" customFormat="1" ht="20.25" customHeight="1" x14ac:dyDescent="0.3">
      <c r="A549" s="130" t="s">
        <v>765</v>
      </c>
      <c r="B549" s="130"/>
      <c r="C549" s="44" t="s">
        <v>768</v>
      </c>
      <c r="D549" s="123">
        <f>SUM(D550)</f>
        <v>6450667</v>
      </c>
      <c r="E549" s="123">
        <f t="shared" ref="E549:F549" si="254">SUM(E550)</f>
        <v>0</v>
      </c>
      <c r="F549" s="123">
        <f t="shared" si="254"/>
        <v>0</v>
      </c>
    </row>
    <row r="550" spans="1:7" s="22" customFormat="1" ht="31.9" customHeight="1" x14ac:dyDescent="0.3">
      <c r="A550" s="109" t="s">
        <v>766</v>
      </c>
      <c r="B550" s="109"/>
      <c r="C550" s="131" t="s">
        <v>769</v>
      </c>
      <c r="D550" s="123">
        <f>SUM(D551,D553,D555,D557,D559,D561,D563,D565,D567,D569,D571,D573,D575,D577,D579,D581,D583,D593,D595,D585,D587,D589,D591,D597,D599,D601,D603,D605,D607,D609,D611,D613)</f>
        <v>6450667</v>
      </c>
      <c r="E550" s="123">
        <f t="shared" ref="E550:F550" si="255">SUM(E551,E553,E555,E557,E559,E561,E563,E565,E567,E569,E571,E573,E575,E577,E579,E581,E583,E593,E595,E585,E587,E589,E591,E597,E599,E601,E603,E605,E607,E609,E611,E613)</f>
        <v>0</v>
      </c>
      <c r="F550" s="123">
        <f t="shared" si="255"/>
        <v>0</v>
      </c>
    </row>
    <row r="551" spans="1:7" s="22" customFormat="1" ht="45" customHeight="1" x14ac:dyDescent="0.3">
      <c r="A551" s="109" t="s">
        <v>1147</v>
      </c>
      <c r="B551" s="109"/>
      <c r="C551" s="131" t="s">
        <v>1146</v>
      </c>
      <c r="D551" s="123">
        <f t="shared" ref="D551" si="256">SUM(D552)</f>
        <v>222000</v>
      </c>
      <c r="E551" s="123">
        <f t="shared" ref="E551" si="257">SUM(E552)</f>
        <v>0</v>
      </c>
      <c r="F551" s="123">
        <f t="shared" ref="F551" si="258">SUM(F552)</f>
        <v>0</v>
      </c>
      <c r="G551" s="146"/>
    </row>
    <row r="552" spans="1:7" s="22" customFormat="1" hidden="1" x14ac:dyDescent="0.3">
      <c r="A552" s="106" t="s">
        <v>174</v>
      </c>
      <c r="B552" s="106"/>
      <c r="C552" s="107" t="s">
        <v>1149</v>
      </c>
      <c r="D552" s="122">
        <v>222000</v>
      </c>
      <c r="E552" s="122">
        <v>0</v>
      </c>
      <c r="F552" s="122">
        <v>0</v>
      </c>
    </row>
    <row r="553" spans="1:7" s="22" customFormat="1" ht="39" customHeight="1" x14ac:dyDescent="0.3">
      <c r="A553" s="132" t="s">
        <v>1148</v>
      </c>
      <c r="B553" s="132"/>
      <c r="C553" s="131" t="s">
        <v>1150</v>
      </c>
      <c r="D553" s="123">
        <f t="shared" ref="D553" si="259">SUM(D554)</f>
        <v>326320</v>
      </c>
      <c r="E553" s="123">
        <f t="shared" ref="E553" si="260">SUM(E554)</f>
        <v>0</v>
      </c>
      <c r="F553" s="123">
        <f t="shared" ref="F553" si="261">SUM(F554)</f>
        <v>0</v>
      </c>
    </row>
    <row r="554" spans="1:7" s="22" customFormat="1" hidden="1" x14ac:dyDescent="0.3">
      <c r="A554" s="106" t="s">
        <v>246</v>
      </c>
      <c r="B554" s="106"/>
      <c r="C554" s="107" t="s">
        <v>1218</v>
      </c>
      <c r="D554" s="122">
        <v>326320</v>
      </c>
      <c r="E554" s="122">
        <v>0</v>
      </c>
      <c r="F554" s="122">
        <v>0</v>
      </c>
    </row>
    <row r="555" spans="1:7" s="22" customFormat="1" ht="46.5" customHeight="1" x14ac:dyDescent="0.3">
      <c r="A555" s="109" t="s">
        <v>1151</v>
      </c>
      <c r="B555" s="109"/>
      <c r="C555" s="131" t="s">
        <v>1152</v>
      </c>
      <c r="D555" s="123">
        <f t="shared" ref="D555" si="262">SUM(D556)</f>
        <v>250000</v>
      </c>
      <c r="E555" s="123">
        <f t="shared" ref="E555" si="263">SUM(E556)</f>
        <v>0</v>
      </c>
      <c r="F555" s="123">
        <f t="shared" ref="F555" si="264">SUM(F556)</f>
        <v>0</v>
      </c>
    </row>
    <row r="556" spans="1:7" s="22" customFormat="1" hidden="1" x14ac:dyDescent="0.3">
      <c r="A556" s="106" t="s">
        <v>147</v>
      </c>
      <c r="B556" s="106"/>
      <c r="C556" s="107" t="s">
        <v>1153</v>
      </c>
      <c r="D556" s="122">
        <v>250000</v>
      </c>
      <c r="E556" s="122">
        <v>0</v>
      </c>
      <c r="F556" s="122">
        <v>0</v>
      </c>
    </row>
    <row r="557" spans="1:7" s="22" customFormat="1" ht="49.5" customHeight="1" x14ac:dyDescent="0.3">
      <c r="A557" s="109" t="s">
        <v>1256</v>
      </c>
      <c r="B557" s="109"/>
      <c r="C557" s="131" t="s">
        <v>1154</v>
      </c>
      <c r="D557" s="123">
        <f t="shared" ref="D557" si="265">SUM(D558)</f>
        <v>220000</v>
      </c>
      <c r="E557" s="123">
        <f t="shared" ref="E557" si="266">SUM(E558)</f>
        <v>0</v>
      </c>
      <c r="F557" s="123">
        <f t="shared" ref="F557" si="267">SUM(F558)</f>
        <v>0</v>
      </c>
    </row>
    <row r="558" spans="1:7" s="22" customFormat="1" hidden="1" x14ac:dyDescent="0.3">
      <c r="A558" s="106" t="s">
        <v>147</v>
      </c>
      <c r="B558" s="106"/>
      <c r="C558" s="107" t="s">
        <v>1155</v>
      </c>
      <c r="D558" s="122">
        <v>220000</v>
      </c>
      <c r="E558" s="122">
        <v>0</v>
      </c>
      <c r="F558" s="122">
        <v>0</v>
      </c>
    </row>
    <row r="559" spans="1:7" s="22" customFormat="1" ht="42" customHeight="1" x14ac:dyDescent="0.3">
      <c r="A559" s="109" t="s">
        <v>1156</v>
      </c>
      <c r="B559" s="109"/>
      <c r="C559" s="131" t="s">
        <v>1157</v>
      </c>
      <c r="D559" s="123">
        <f t="shared" ref="D559" si="268">SUM(D560)</f>
        <v>200000</v>
      </c>
      <c r="E559" s="123">
        <f t="shared" ref="E559" si="269">SUM(E560)</f>
        <v>0</v>
      </c>
      <c r="F559" s="123">
        <f t="shared" ref="F559" si="270">SUM(F560)</f>
        <v>0</v>
      </c>
    </row>
    <row r="560" spans="1:7" s="22" customFormat="1" hidden="1" x14ac:dyDescent="0.3">
      <c r="A560" s="45" t="s">
        <v>147</v>
      </c>
      <c r="B560" s="45"/>
      <c r="C560" s="133" t="s">
        <v>1158</v>
      </c>
      <c r="D560" s="90">
        <v>200000</v>
      </c>
      <c r="E560" s="122">
        <f>E561</f>
        <v>0</v>
      </c>
      <c r="F560" s="122">
        <f>F561</f>
        <v>0</v>
      </c>
    </row>
    <row r="561" spans="1:9" s="22" customFormat="1" ht="58.5" customHeight="1" x14ac:dyDescent="0.3">
      <c r="A561" s="109" t="s">
        <v>1161</v>
      </c>
      <c r="B561" s="109"/>
      <c r="C561" s="131" t="s">
        <v>1159</v>
      </c>
      <c r="D561" s="123">
        <f t="shared" ref="D561" si="271">SUM(D562)</f>
        <v>200000</v>
      </c>
      <c r="E561" s="123">
        <f t="shared" ref="E561" si="272">SUM(E562)</f>
        <v>0</v>
      </c>
      <c r="F561" s="123">
        <f t="shared" ref="F561" si="273">SUM(F562)</f>
        <v>0</v>
      </c>
    </row>
    <row r="562" spans="1:9" s="22" customFormat="1" ht="31.15" hidden="1" customHeight="1" x14ac:dyDescent="0.3">
      <c r="A562" s="45" t="s">
        <v>147</v>
      </c>
      <c r="B562" s="45"/>
      <c r="C562" s="133" t="s">
        <v>1160</v>
      </c>
      <c r="D562" s="90">
        <v>200000</v>
      </c>
      <c r="E562" s="122">
        <v>0</v>
      </c>
      <c r="F562" s="122">
        <v>0</v>
      </c>
    </row>
    <row r="563" spans="1:9" s="22" customFormat="1" ht="61.5" customHeight="1" x14ac:dyDescent="0.3">
      <c r="A563" s="132" t="s">
        <v>1162</v>
      </c>
      <c r="B563" s="132"/>
      <c r="C563" s="131" t="s">
        <v>1163</v>
      </c>
      <c r="D563" s="123">
        <f t="shared" ref="D563" si="274">SUM(D564)</f>
        <v>250000</v>
      </c>
      <c r="E563" s="123">
        <f t="shared" ref="E563" si="275">SUM(E564)</f>
        <v>0</v>
      </c>
      <c r="F563" s="123">
        <f t="shared" ref="F563" si="276">SUM(F564)</f>
        <v>0</v>
      </c>
    </row>
    <row r="564" spans="1:9" s="22" customFormat="1" hidden="1" x14ac:dyDescent="0.3">
      <c r="A564" s="45" t="s">
        <v>147</v>
      </c>
      <c r="B564" s="45"/>
      <c r="C564" s="133" t="s">
        <v>1164</v>
      </c>
      <c r="D564" s="90">
        <v>250000</v>
      </c>
      <c r="E564" s="122">
        <v>0</v>
      </c>
      <c r="F564" s="122">
        <v>0</v>
      </c>
    </row>
    <row r="565" spans="1:9" s="22" customFormat="1" ht="46.5" customHeight="1" x14ac:dyDescent="0.3">
      <c r="A565" s="109" t="s">
        <v>1165</v>
      </c>
      <c r="B565" s="109"/>
      <c r="C565" s="131" t="s">
        <v>1166</v>
      </c>
      <c r="D565" s="123">
        <f t="shared" ref="D565" si="277">SUM(D566)</f>
        <v>113000</v>
      </c>
      <c r="E565" s="123">
        <f t="shared" ref="E565" si="278">SUM(E566)</f>
        <v>0</v>
      </c>
      <c r="F565" s="123">
        <f t="shared" ref="F565" si="279">SUM(F566)</f>
        <v>0</v>
      </c>
    </row>
    <row r="566" spans="1:9" s="22" customFormat="1" hidden="1" x14ac:dyDescent="0.3">
      <c r="A566" s="45" t="s">
        <v>147</v>
      </c>
      <c r="B566" s="45"/>
      <c r="C566" s="133" t="s">
        <v>1167</v>
      </c>
      <c r="D566" s="90">
        <v>113000</v>
      </c>
      <c r="E566" s="122">
        <v>0</v>
      </c>
      <c r="F566" s="122">
        <v>0</v>
      </c>
    </row>
    <row r="567" spans="1:9" s="93" customFormat="1" ht="48" customHeight="1" x14ac:dyDescent="0.3">
      <c r="A567" s="40" t="s">
        <v>1168</v>
      </c>
      <c r="B567" s="40"/>
      <c r="C567" s="41" t="s">
        <v>1169</v>
      </c>
      <c r="D567" s="42">
        <f>D568</f>
        <v>224080</v>
      </c>
      <c r="E567" s="42">
        <f t="shared" ref="E567:F567" si="280">E568</f>
        <v>0</v>
      </c>
      <c r="F567" s="42">
        <f t="shared" si="280"/>
        <v>0</v>
      </c>
    </row>
    <row r="568" spans="1:9" s="22" customFormat="1" hidden="1" x14ac:dyDescent="0.3">
      <c r="A568" s="45" t="s">
        <v>147</v>
      </c>
      <c r="B568" s="45"/>
      <c r="C568" s="133" t="s">
        <v>1170</v>
      </c>
      <c r="D568" s="90">
        <v>224080</v>
      </c>
      <c r="E568" s="122">
        <v>0</v>
      </c>
      <c r="F568" s="122">
        <v>0</v>
      </c>
    </row>
    <row r="569" spans="1:9" s="93" customFormat="1" ht="48.75" customHeight="1" x14ac:dyDescent="0.3">
      <c r="A569" s="40" t="s">
        <v>1171</v>
      </c>
      <c r="B569" s="40"/>
      <c r="C569" s="41" t="s">
        <v>1172</v>
      </c>
      <c r="D569" s="42">
        <f>D570</f>
        <v>305644</v>
      </c>
      <c r="E569" s="42">
        <f t="shared" ref="E569:F569" si="281">E570</f>
        <v>0</v>
      </c>
      <c r="F569" s="42">
        <f t="shared" si="281"/>
        <v>0</v>
      </c>
    </row>
    <row r="570" spans="1:9" s="22" customFormat="1" hidden="1" x14ac:dyDescent="0.3">
      <c r="A570" s="45" t="s">
        <v>147</v>
      </c>
      <c r="B570" s="45"/>
      <c r="C570" s="133" t="s">
        <v>1173</v>
      </c>
      <c r="D570" s="90">
        <v>305644</v>
      </c>
      <c r="E570" s="122">
        <v>0</v>
      </c>
      <c r="F570" s="122">
        <v>0</v>
      </c>
    </row>
    <row r="571" spans="1:9" s="93" customFormat="1" ht="42.75" customHeight="1" x14ac:dyDescent="0.3">
      <c r="A571" s="40" t="s">
        <v>1174</v>
      </c>
      <c r="B571" s="40"/>
      <c r="C571" s="41" t="s">
        <v>1175</v>
      </c>
      <c r="D571" s="42">
        <f>D572</f>
        <v>250000</v>
      </c>
      <c r="E571" s="42">
        <f t="shared" ref="E571:F571" si="282">E572</f>
        <v>0</v>
      </c>
      <c r="F571" s="42">
        <f t="shared" si="282"/>
        <v>0</v>
      </c>
    </row>
    <row r="572" spans="1:9" s="31" customFormat="1" ht="31.5" hidden="1" x14ac:dyDescent="0.3">
      <c r="A572" s="45" t="s">
        <v>174</v>
      </c>
      <c r="B572" s="45"/>
      <c r="C572" s="46" t="s">
        <v>1176</v>
      </c>
      <c r="D572" s="90">
        <v>250000</v>
      </c>
      <c r="E572" s="90">
        <v>0</v>
      </c>
      <c r="F572" s="90">
        <v>0</v>
      </c>
    </row>
    <row r="573" spans="1:9" s="93" customFormat="1" ht="42.75" customHeight="1" x14ac:dyDescent="0.3">
      <c r="A573" s="40" t="s">
        <v>1177</v>
      </c>
      <c r="B573" s="40"/>
      <c r="C573" s="41" t="s">
        <v>1178</v>
      </c>
      <c r="D573" s="42">
        <f>D574</f>
        <v>81264</v>
      </c>
      <c r="E573" s="42">
        <f t="shared" ref="E573:F573" si="283">E574</f>
        <v>0</v>
      </c>
      <c r="F573" s="42">
        <f t="shared" si="283"/>
        <v>0</v>
      </c>
    </row>
    <row r="574" spans="1:9" s="31" customFormat="1" ht="31.5" hidden="1" x14ac:dyDescent="0.3">
      <c r="A574" s="45" t="s">
        <v>147</v>
      </c>
      <c r="B574" s="45"/>
      <c r="C574" s="46" t="s">
        <v>1179</v>
      </c>
      <c r="D574" s="90">
        <v>81264</v>
      </c>
      <c r="E574" s="90">
        <v>0</v>
      </c>
      <c r="F574" s="90">
        <v>0</v>
      </c>
    </row>
    <row r="575" spans="1:9" s="93" customFormat="1" ht="45" customHeight="1" x14ac:dyDescent="0.3">
      <c r="A575" s="145" t="s">
        <v>1250</v>
      </c>
      <c r="B575" s="145"/>
      <c r="C575" s="41" t="s">
        <v>1180</v>
      </c>
      <c r="D575" s="42">
        <f>D576</f>
        <v>182000</v>
      </c>
      <c r="E575" s="42">
        <f t="shared" ref="E575:F575" si="284">E576</f>
        <v>0</v>
      </c>
      <c r="F575" s="42">
        <f t="shared" si="284"/>
        <v>0</v>
      </c>
      <c r="I575" s="144"/>
    </row>
    <row r="576" spans="1:9" s="31" customFormat="1" ht="31.5" hidden="1" x14ac:dyDescent="0.3">
      <c r="A576" s="45" t="s">
        <v>147</v>
      </c>
      <c r="B576" s="45"/>
      <c r="C576" s="46" t="s">
        <v>1181</v>
      </c>
      <c r="D576" s="90">
        <v>182000</v>
      </c>
      <c r="E576" s="90">
        <v>0</v>
      </c>
      <c r="F576" s="90">
        <v>0</v>
      </c>
    </row>
    <row r="577" spans="1:6" s="93" customFormat="1" ht="41.25" customHeight="1" x14ac:dyDescent="0.3">
      <c r="A577" s="40" t="s">
        <v>1182</v>
      </c>
      <c r="B577" s="40"/>
      <c r="C577" s="41" t="s">
        <v>1183</v>
      </c>
      <c r="D577" s="42">
        <f>D578</f>
        <v>250240</v>
      </c>
      <c r="E577" s="42">
        <f t="shared" ref="E577:F577" si="285">E578</f>
        <v>0</v>
      </c>
      <c r="F577" s="42">
        <f t="shared" si="285"/>
        <v>0</v>
      </c>
    </row>
    <row r="578" spans="1:6" s="31" customFormat="1" ht="31.5" hidden="1" x14ac:dyDescent="0.3">
      <c r="A578" s="45" t="s">
        <v>147</v>
      </c>
      <c r="B578" s="45"/>
      <c r="C578" s="46" t="s">
        <v>1184</v>
      </c>
      <c r="D578" s="90">
        <v>250240</v>
      </c>
      <c r="E578" s="90">
        <v>0</v>
      </c>
      <c r="F578" s="90">
        <v>0</v>
      </c>
    </row>
    <row r="579" spans="1:6" s="93" customFormat="1" ht="38.25" customHeight="1" x14ac:dyDescent="0.3">
      <c r="A579" s="40" t="s">
        <v>1185</v>
      </c>
      <c r="B579" s="40"/>
      <c r="C579" s="41" t="s">
        <v>1186</v>
      </c>
      <c r="D579" s="42">
        <f>D580</f>
        <v>214214</v>
      </c>
      <c r="E579" s="42">
        <f t="shared" ref="E579:F579" si="286">E580</f>
        <v>0</v>
      </c>
      <c r="F579" s="42">
        <f t="shared" si="286"/>
        <v>0</v>
      </c>
    </row>
    <row r="580" spans="1:6" s="31" customFormat="1" hidden="1" x14ac:dyDescent="0.3">
      <c r="A580" s="45" t="s">
        <v>174</v>
      </c>
      <c r="B580" s="45"/>
      <c r="C580" s="46" t="s">
        <v>1187</v>
      </c>
      <c r="D580" s="90">
        <v>214214</v>
      </c>
      <c r="E580" s="90">
        <v>0</v>
      </c>
      <c r="F580" s="90">
        <v>0</v>
      </c>
    </row>
    <row r="581" spans="1:6" s="93" customFormat="1" ht="41.25" customHeight="1" x14ac:dyDescent="0.3">
      <c r="A581" s="40" t="s">
        <v>1188</v>
      </c>
      <c r="B581" s="40"/>
      <c r="C581" s="41" t="s">
        <v>1189</v>
      </c>
      <c r="D581" s="42">
        <f>D582</f>
        <v>208520</v>
      </c>
      <c r="E581" s="42">
        <f t="shared" ref="E581:F581" si="287">E582</f>
        <v>0</v>
      </c>
      <c r="F581" s="42">
        <f t="shared" si="287"/>
        <v>0</v>
      </c>
    </row>
    <row r="582" spans="1:6" s="31" customFormat="1" hidden="1" x14ac:dyDescent="0.3">
      <c r="A582" s="45" t="s">
        <v>174</v>
      </c>
      <c r="B582" s="45"/>
      <c r="C582" s="46" t="s">
        <v>1190</v>
      </c>
      <c r="D582" s="90">
        <v>208520</v>
      </c>
      <c r="E582" s="90">
        <v>0</v>
      </c>
      <c r="F582" s="90">
        <v>0</v>
      </c>
    </row>
    <row r="583" spans="1:6" s="93" customFormat="1" ht="42.75" customHeight="1" x14ac:dyDescent="0.3">
      <c r="A583" s="40" t="s">
        <v>1191</v>
      </c>
      <c r="B583" s="40"/>
      <c r="C583" s="41" t="s">
        <v>1192</v>
      </c>
      <c r="D583" s="42">
        <f>D584</f>
        <v>158830</v>
      </c>
      <c r="E583" s="42">
        <f t="shared" ref="E583:F583" si="288">E584</f>
        <v>0</v>
      </c>
      <c r="F583" s="42">
        <f t="shared" si="288"/>
        <v>0</v>
      </c>
    </row>
    <row r="584" spans="1:6" s="31" customFormat="1" hidden="1" x14ac:dyDescent="0.3">
      <c r="A584" s="45" t="s">
        <v>174</v>
      </c>
      <c r="B584" s="45"/>
      <c r="C584" s="46" t="s">
        <v>1193</v>
      </c>
      <c r="D584" s="90">
        <v>158830</v>
      </c>
      <c r="E584" s="90">
        <v>0</v>
      </c>
      <c r="F584" s="90">
        <v>0</v>
      </c>
    </row>
    <row r="585" spans="1:6" s="93" customFormat="1" ht="39.75" customHeight="1" x14ac:dyDescent="0.3">
      <c r="A585" s="40" t="s">
        <v>1194</v>
      </c>
      <c r="B585" s="40"/>
      <c r="C585" s="41" t="s">
        <v>1195</v>
      </c>
      <c r="D585" s="42">
        <f>D586</f>
        <v>176410</v>
      </c>
      <c r="E585" s="42">
        <f t="shared" ref="E585:F585" si="289">E586</f>
        <v>0</v>
      </c>
      <c r="F585" s="42">
        <f t="shared" si="289"/>
        <v>0</v>
      </c>
    </row>
    <row r="586" spans="1:6" s="31" customFormat="1" hidden="1" x14ac:dyDescent="0.3">
      <c r="A586" s="45" t="s">
        <v>174</v>
      </c>
      <c r="B586" s="45"/>
      <c r="C586" s="46" t="s">
        <v>1196</v>
      </c>
      <c r="D586" s="90">
        <v>176410</v>
      </c>
      <c r="E586" s="90">
        <v>0</v>
      </c>
      <c r="F586" s="90">
        <v>0</v>
      </c>
    </row>
    <row r="587" spans="1:6" s="93" customFormat="1" ht="37.5" x14ac:dyDescent="0.3">
      <c r="A587" s="40" t="s">
        <v>1197</v>
      </c>
      <c r="B587" s="40"/>
      <c r="C587" s="41" t="s">
        <v>1198</v>
      </c>
      <c r="D587" s="42">
        <f>D588</f>
        <v>203000</v>
      </c>
      <c r="E587" s="42">
        <f t="shared" ref="E587:F587" si="290">E588</f>
        <v>0</v>
      </c>
      <c r="F587" s="42">
        <f t="shared" si="290"/>
        <v>0</v>
      </c>
    </row>
    <row r="588" spans="1:6" s="31" customFormat="1" hidden="1" x14ac:dyDescent="0.3">
      <c r="A588" s="45" t="s">
        <v>174</v>
      </c>
      <c r="B588" s="45"/>
      <c r="C588" s="46" t="s">
        <v>1199</v>
      </c>
      <c r="D588" s="90">
        <v>203000</v>
      </c>
      <c r="E588" s="90">
        <v>0</v>
      </c>
      <c r="F588" s="90">
        <v>0</v>
      </c>
    </row>
    <row r="589" spans="1:6" s="93" customFormat="1" ht="59.25" customHeight="1" x14ac:dyDescent="0.3">
      <c r="A589" s="40" t="s">
        <v>1200</v>
      </c>
      <c r="B589" s="40"/>
      <c r="C589" s="41" t="s">
        <v>1201</v>
      </c>
      <c r="D589" s="42">
        <f>D590</f>
        <v>176745</v>
      </c>
      <c r="E589" s="42">
        <f t="shared" ref="E589:F589" si="291">E590</f>
        <v>0</v>
      </c>
      <c r="F589" s="42">
        <f t="shared" si="291"/>
        <v>0</v>
      </c>
    </row>
    <row r="590" spans="1:6" s="31" customFormat="1" hidden="1" x14ac:dyDescent="0.3">
      <c r="A590" s="45" t="s">
        <v>147</v>
      </c>
      <c r="B590" s="45"/>
      <c r="C590" s="46" t="s">
        <v>1202</v>
      </c>
      <c r="D590" s="90">
        <v>176745</v>
      </c>
      <c r="E590" s="90">
        <v>0</v>
      </c>
      <c r="F590" s="90">
        <v>0</v>
      </c>
    </row>
    <row r="591" spans="1:6" s="93" customFormat="1" ht="58.5" customHeight="1" x14ac:dyDescent="0.3">
      <c r="A591" s="40" t="s">
        <v>1203</v>
      </c>
      <c r="B591" s="40"/>
      <c r="C591" s="41" t="s">
        <v>1204</v>
      </c>
      <c r="D591" s="42">
        <f>D592</f>
        <v>240000</v>
      </c>
      <c r="E591" s="42">
        <f t="shared" ref="E591:F591" si="292">E592</f>
        <v>0</v>
      </c>
      <c r="F591" s="42">
        <f t="shared" si="292"/>
        <v>0</v>
      </c>
    </row>
    <row r="592" spans="1:6" s="31" customFormat="1" hidden="1" x14ac:dyDescent="0.3">
      <c r="A592" s="45" t="s">
        <v>147</v>
      </c>
      <c r="B592" s="45"/>
      <c r="C592" s="46" t="s">
        <v>1205</v>
      </c>
      <c r="D592" s="90">
        <v>240000</v>
      </c>
      <c r="E592" s="90">
        <v>0</v>
      </c>
      <c r="F592" s="90">
        <v>0</v>
      </c>
    </row>
    <row r="593" spans="1:6" s="93" customFormat="1" ht="42.6" customHeight="1" x14ac:dyDescent="0.3">
      <c r="A593" s="40" t="s">
        <v>1206</v>
      </c>
      <c r="B593" s="40"/>
      <c r="C593" s="41" t="s">
        <v>1208</v>
      </c>
      <c r="D593" s="42">
        <f>D594</f>
        <v>371400</v>
      </c>
      <c r="E593" s="42">
        <f t="shared" ref="E593:F593" si="293">E594</f>
        <v>0</v>
      </c>
      <c r="F593" s="42">
        <f t="shared" si="293"/>
        <v>0</v>
      </c>
    </row>
    <row r="594" spans="1:6" s="31" customFormat="1" hidden="1" x14ac:dyDescent="0.3">
      <c r="A594" s="45" t="s">
        <v>147</v>
      </c>
      <c r="B594" s="45"/>
      <c r="C594" s="46" t="s">
        <v>1207</v>
      </c>
      <c r="D594" s="90">
        <v>371400</v>
      </c>
      <c r="E594" s="90">
        <v>0</v>
      </c>
      <c r="F594" s="90">
        <v>0</v>
      </c>
    </row>
    <row r="595" spans="1:6" s="93" customFormat="1" ht="60.75" customHeight="1" x14ac:dyDescent="0.3">
      <c r="A595" s="40" t="s">
        <v>1209</v>
      </c>
      <c r="B595" s="40"/>
      <c r="C595" s="41" t="s">
        <v>1210</v>
      </c>
      <c r="D595" s="42">
        <f>D596</f>
        <v>150000</v>
      </c>
      <c r="E595" s="42">
        <f t="shared" ref="E595:F595" si="294">E596</f>
        <v>0</v>
      </c>
      <c r="F595" s="42">
        <f t="shared" si="294"/>
        <v>0</v>
      </c>
    </row>
    <row r="596" spans="1:6" s="31" customFormat="1" hidden="1" x14ac:dyDescent="0.3">
      <c r="A596" s="45" t="s">
        <v>174</v>
      </c>
      <c r="B596" s="45"/>
      <c r="C596" s="46" t="s">
        <v>1211</v>
      </c>
      <c r="D596" s="90">
        <v>150000</v>
      </c>
      <c r="E596" s="90">
        <v>0</v>
      </c>
      <c r="F596" s="90">
        <v>0</v>
      </c>
    </row>
    <row r="597" spans="1:6" s="93" customFormat="1" ht="47.45" customHeight="1" x14ac:dyDescent="0.3">
      <c r="A597" s="40" t="s">
        <v>1212</v>
      </c>
      <c r="B597" s="40"/>
      <c r="C597" s="41" t="s">
        <v>1213</v>
      </c>
      <c r="D597" s="42">
        <f>D598</f>
        <v>200000</v>
      </c>
      <c r="E597" s="42">
        <f t="shared" ref="E597:F597" si="295">E598</f>
        <v>0</v>
      </c>
      <c r="F597" s="42">
        <f t="shared" si="295"/>
        <v>0</v>
      </c>
    </row>
    <row r="598" spans="1:6" s="31" customFormat="1" hidden="1" x14ac:dyDescent="0.3">
      <c r="A598" s="45" t="s">
        <v>147</v>
      </c>
      <c r="B598" s="45"/>
      <c r="C598" s="46" t="s">
        <v>1214</v>
      </c>
      <c r="D598" s="90">
        <v>200000</v>
      </c>
      <c r="E598" s="90">
        <v>0</v>
      </c>
      <c r="F598" s="90">
        <v>0</v>
      </c>
    </row>
    <row r="599" spans="1:6" s="93" customFormat="1" ht="49.5" customHeight="1" x14ac:dyDescent="0.3">
      <c r="A599" s="40" t="s">
        <v>1215</v>
      </c>
      <c r="B599" s="40"/>
      <c r="C599" s="41" t="s">
        <v>1216</v>
      </c>
      <c r="D599" s="42">
        <f>D600</f>
        <v>250000</v>
      </c>
      <c r="E599" s="42">
        <f t="shared" ref="E599:F599" si="296">E600</f>
        <v>0</v>
      </c>
      <c r="F599" s="42">
        <f t="shared" si="296"/>
        <v>0</v>
      </c>
    </row>
    <row r="600" spans="1:6" s="31" customFormat="1" hidden="1" x14ac:dyDescent="0.3">
      <c r="A600" s="45" t="s">
        <v>174</v>
      </c>
      <c r="B600" s="45"/>
      <c r="C600" s="46" t="s">
        <v>1217</v>
      </c>
      <c r="D600" s="90">
        <v>250000</v>
      </c>
      <c r="E600" s="90">
        <v>0</v>
      </c>
      <c r="F600" s="90">
        <v>0</v>
      </c>
    </row>
    <row r="601" spans="1:6" s="93" customFormat="1" ht="37.5" x14ac:dyDescent="0.3">
      <c r="A601" s="40" t="s">
        <v>1258</v>
      </c>
      <c r="B601" s="40"/>
      <c r="C601" s="41" t="s">
        <v>1259</v>
      </c>
      <c r="D601" s="42">
        <f>D602</f>
        <v>168000</v>
      </c>
      <c r="E601" s="42">
        <f t="shared" ref="E601:F601" si="297">E602</f>
        <v>0</v>
      </c>
      <c r="F601" s="42">
        <f t="shared" si="297"/>
        <v>0</v>
      </c>
    </row>
    <row r="602" spans="1:6" s="31" customFormat="1" hidden="1" x14ac:dyDescent="0.3">
      <c r="A602" s="45" t="s">
        <v>244</v>
      </c>
      <c r="B602" s="45"/>
      <c r="C602" s="46" t="s">
        <v>1257</v>
      </c>
      <c r="D602" s="90">
        <v>168000</v>
      </c>
      <c r="E602" s="90">
        <v>0</v>
      </c>
      <c r="F602" s="90">
        <v>0</v>
      </c>
    </row>
    <row r="603" spans="1:6" s="93" customFormat="1" ht="56.25" x14ac:dyDescent="0.3">
      <c r="A603" s="40" t="s">
        <v>1260</v>
      </c>
      <c r="B603" s="40"/>
      <c r="C603" s="41" t="s">
        <v>1262</v>
      </c>
      <c r="D603" s="42">
        <f>D604</f>
        <v>80000</v>
      </c>
      <c r="E603" s="42">
        <f t="shared" ref="E603:F603" si="298">E604</f>
        <v>0</v>
      </c>
      <c r="F603" s="42">
        <f t="shared" si="298"/>
        <v>0</v>
      </c>
    </row>
    <row r="604" spans="1:6" s="31" customFormat="1" hidden="1" x14ac:dyDescent="0.3">
      <c r="A604" s="45" t="s">
        <v>244</v>
      </c>
      <c r="B604" s="45"/>
      <c r="C604" s="46" t="s">
        <v>1261</v>
      </c>
      <c r="D604" s="90">
        <v>80000</v>
      </c>
      <c r="E604" s="90">
        <v>0</v>
      </c>
      <c r="F604" s="90">
        <v>0</v>
      </c>
    </row>
    <row r="605" spans="1:6" s="93" customFormat="1" ht="37.5" x14ac:dyDescent="0.3">
      <c r="A605" s="40" t="s">
        <v>1263</v>
      </c>
      <c r="B605" s="40"/>
      <c r="C605" s="41" t="s">
        <v>1265</v>
      </c>
      <c r="D605" s="42">
        <f>D606</f>
        <v>300000</v>
      </c>
      <c r="E605" s="42">
        <f t="shared" ref="E605:F605" si="299">E606</f>
        <v>0</v>
      </c>
      <c r="F605" s="42">
        <f t="shared" si="299"/>
        <v>0</v>
      </c>
    </row>
    <row r="606" spans="1:6" s="31" customFormat="1" hidden="1" x14ac:dyDescent="0.3">
      <c r="A606" s="45" t="s">
        <v>244</v>
      </c>
      <c r="B606" s="45"/>
      <c r="C606" s="46" t="s">
        <v>1264</v>
      </c>
      <c r="D606" s="90">
        <v>300000</v>
      </c>
      <c r="E606" s="90">
        <v>0</v>
      </c>
      <c r="F606" s="90">
        <v>0</v>
      </c>
    </row>
    <row r="607" spans="1:6" s="93" customFormat="1" ht="56.25" x14ac:dyDescent="0.3">
      <c r="A607" s="40" t="s">
        <v>1266</v>
      </c>
      <c r="B607" s="40"/>
      <c r="C607" s="41" t="s">
        <v>1276</v>
      </c>
      <c r="D607" s="42">
        <f>D608</f>
        <v>61000</v>
      </c>
      <c r="E607" s="42">
        <f t="shared" ref="E607:F607" si="300">E608</f>
        <v>0</v>
      </c>
      <c r="F607" s="42">
        <f t="shared" si="300"/>
        <v>0</v>
      </c>
    </row>
    <row r="608" spans="1:6" s="31" customFormat="1" hidden="1" x14ac:dyDescent="0.3">
      <c r="A608" s="45" t="s">
        <v>246</v>
      </c>
      <c r="B608" s="45"/>
      <c r="C608" s="46" t="s">
        <v>1267</v>
      </c>
      <c r="D608" s="90">
        <v>61000</v>
      </c>
      <c r="E608" s="90">
        <v>0</v>
      </c>
      <c r="F608" s="90">
        <v>0</v>
      </c>
    </row>
    <row r="609" spans="1:6" s="93" customFormat="1" ht="37.5" x14ac:dyDescent="0.3">
      <c r="A609" s="40" t="s">
        <v>1268</v>
      </c>
      <c r="B609" s="40"/>
      <c r="C609" s="41" t="s">
        <v>1275</v>
      </c>
      <c r="D609" s="42">
        <f>D610</f>
        <v>100000</v>
      </c>
      <c r="E609" s="42">
        <f t="shared" ref="E609:F609" si="301">E610</f>
        <v>0</v>
      </c>
      <c r="F609" s="42">
        <f t="shared" si="301"/>
        <v>0</v>
      </c>
    </row>
    <row r="610" spans="1:6" s="31" customFormat="1" hidden="1" x14ac:dyDescent="0.3">
      <c r="A610" s="45" t="s">
        <v>246</v>
      </c>
      <c r="B610" s="45"/>
      <c r="C610" s="46" t="s">
        <v>1269</v>
      </c>
      <c r="D610" s="90">
        <v>100000</v>
      </c>
      <c r="E610" s="90">
        <v>0</v>
      </c>
      <c r="F610" s="90">
        <v>0</v>
      </c>
    </row>
    <row r="611" spans="1:6" s="93" customFormat="1" ht="56.25" x14ac:dyDescent="0.3">
      <c r="A611" s="40" t="s">
        <v>1270</v>
      </c>
      <c r="B611" s="40"/>
      <c r="C611" s="41" t="s">
        <v>1277</v>
      </c>
      <c r="D611" s="42">
        <f>D612</f>
        <v>198000</v>
      </c>
      <c r="E611" s="42">
        <f t="shared" ref="E611:F611" si="302">E612</f>
        <v>0</v>
      </c>
      <c r="F611" s="42">
        <f t="shared" si="302"/>
        <v>0</v>
      </c>
    </row>
    <row r="612" spans="1:6" s="31" customFormat="1" hidden="1" x14ac:dyDescent="0.3">
      <c r="A612" s="45" t="s">
        <v>147</v>
      </c>
      <c r="B612" s="45"/>
      <c r="C612" s="46" t="s">
        <v>1271</v>
      </c>
      <c r="D612" s="90">
        <v>198000</v>
      </c>
      <c r="E612" s="90">
        <v>0</v>
      </c>
      <c r="F612" s="90">
        <v>0</v>
      </c>
    </row>
    <row r="613" spans="1:6" s="93" customFormat="1" ht="37.5" x14ac:dyDescent="0.3">
      <c r="A613" s="40" t="s">
        <v>1272</v>
      </c>
      <c r="B613" s="40"/>
      <c r="C613" s="41" t="s">
        <v>1273</v>
      </c>
      <c r="D613" s="42">
        <f>D614</f>
        <v>120000</v>
      </c>
      <c r="E613" s="42">
        <f t="shared" ref="E613:F613" si="303">E614</f>
        <v>0</v>
      </c>
      <c r="F613" s="42">
        <f t="shared" si="303"/>
        <v>0</v>
      </c>
    </row>
    <row r="614" spans="1:6" s="31" customFormat="1" hidden="1" x14ac:dyDescent="0.3">
      <c r="A614" s="45" t="s">
        <v>147</v>
      </c>
      <c r="B614" s="45"/>
      <c r="C614" s="46" t="s">
        <v>1274</v>
      </c>
      <c r="D614" s="90">
        <v>120000</v>
      </c>
      <c r="E614" s="90">
        <v>0</v>
      </c>
      <c r="F614" s="90">
        <v>0</v>
      </c>
    </row>
    <row r="615" spans="1:6" s="32" customFormat="1" ht="28.9" customHeight="1" x14ac:dyDescent="0.3">
      <c r="A615" s="109" t="s">
        <v>551</v>
      </c>
      <c r="B615" s="109"/>
      <c r="C615" s="44" t="s">
        <v>552</v>
      </c>
      <c r="D615" s="110">
        <f>SUM(D616,D823,D829)</f>
        <v>17220393225.77</v>
      </c>
      <c r="E615" s="110">
        <f>SUM(E616,E823,E829)</f>
        <v>11818954260</v>
      </c>
      <c r="F615" s="110">
        <f>SUM(F616,F823,F829)</f>
        <v>13567555206.469999</v>
      </c>
    </row>
    <row r="616" spans="1:6" s="32" customFormat="1" ht="43.9" customHeight="1" x14ac:dyDescent="0.3">
      <c r="A616" s="109" t="s">
        <v>553</v>
      </c>
      <c r="B616" s="109"/>
      <c r="C616" s="44" t="s">
        <v>554</v>
      </c>
      <c r="D616" s="110">
        <f>SUM(D617,D636,D772,D807)</f>
        <v>17215668225.77</v>
      </c>
      <c r="E616" s="110">
        <f>SUM(E617,E636,E772,E807)</f>
        <v>11818738260</v>
      </c>
      <c r="F616" s="110">
        <f>SUM(F617,F636,F772,F807)</f>
        <v>13567339206.469999</v>
      </c>
    </row>
    <row r="617" spans="1:6" s="32" customFormat="1" ht="23.25" customHeight="1" x14ac:dyDescent="0.3">
      <c r="A617" s="134" t="s">
        <v>555</v>
      </c>
      <c r="B617" s="134"/>
      <c r="C617" s="135" t="s">
        <v>556</v>
      </c>
      <c r="D617" s="110">
        <f>SUM(D618,D624,D633)</f>
        <v>616511300</v>
      </c>
      <c r="E617" s="110">
        <f>SUM(E618,E624,E633)</f>
        <v>500000</v>
      </c>
      <c r="F617" s="110">
        <f>SUM(F618,F624,F633)</f>
        <v>500000</v>
      </c>
    </row>
    <row r="618" spans="1:6" s="32" customFormat="1" x14ac:dyDescent="0.3">
      <c r="A618" s="134" t="s">
        <v>557</v>
      </c>
      <c r="B618" s="134"/>
      <c r="C618" s="135" t="s">
        <v>558</v>
      </c>
      <c r="D618" s="110">
        <f t="shared" ref="D618:F618" si="304">SUM(D619)</f>
        <v>417608000</v>
      </c>
      <c r="E618" s="110">
        <f t="shared" si="304"/>
        <v>0</v>
      </c>
      <c r="F618" s="110">
        <f t="shared" si="304"/>
        <v>0</v>
      </c>
    </row>
    <row r="619" spans="1:6" s="32" customFormat="1" ht="43.9" customHeight="1" x14ac:dyDescent="0.3">
      <c r="A619" s="109" t="s">
        <v>559</v>
      </c>
      <c r="B619" s="109"/>
      <c r="C619" s="44" t="s">
        <v>560</v>
      </c>
      <c r="D619" s="110">
        <f>SUM(D620:D623)</f>
        <v>417608000</v>
      </c>
      <c r="E619" s="110">
        <f t="shared" ref="E619:F619" si="305">SUM(E620:E623)</f>
        <v>0</v>
      </c>
      <c r="F619" s="110">
        <f t="shared" si="305"/>
        <v>0</v>
      </c>
    </row>
    <row r="620" spans="1:6" s="31" customFormat="1" ht="54" hidden="1" customHeight="1" x14ac:dyDescent="0.3">
      <c r="A620" s="45" t="s">
        <v>759</v>
      </c>
      <c r="B620" s="45"/>
      <c r="C620" s="133" t="s">
        <v>561</v>
      </c>
      <c r="D620" s="47">
        <v>0</v>
      </c>
      <c r="E620" s="47">
        <v>0</v>
      </c>
      <c r="F620" s="47">
        <v>0</v>
      </c>
    </row>
    <row r="621" spans="1:6" s="31" customFormat="1" ht="36" hidden="1" customHeight="1" x14ac:dyDescent="0.3">
      <c r="A621" s="45" t="s">
        <v>562</v>
      </c>
      <c r="B621" s="45"/>
      <c r="C621" s="133" t="s">
        <v>561</v>
      </c>
      <c r="D621" s="47">
        <v>166155000</v>
      </c>
      <c r="E621" s="47">
        <v>0</v>
      </c>
      <c r="F621" s="47">
        <v>0</v>
      </c>
    </row>
    <row r="622" spans="1:6" s="31" customFormat="1" ht="36" hidden="1" customHeight="1" x14ac:dyDescent="0.3">
      <c r="A622" s="45" t="s">
        <v>563</v>
      </c>
      <c r="B622" s="45"/>
      <c r="C622" s="133" t="s">
        <v>561</v>
      </c>
      <c r="D622" s="47">
        <v>94536000</v>
      </c>
      <c r="E622" s="47">
        <v>0</v>
      </c>
      <c r="F622" s="47">
        <v>0</v>
      </c>
    </row>
    <row r="623" spans="1:6" s="31" customFormat="1" hidden="1" x14ac:dyDescent="0.3">
      <c r="A623" s="45" t="s">
        <v>1219</v>
      </c>
      <c r="B623" s="45"/>
      <c r="C623" s="133" t="s">
        <v>561</v>
      </c>
      <c r="D623" s="47">
        <v>156917000</v>
      </c>
      <c r="E623" s="47"/>
      <c r="F623" s="47"/>
    </row>
    <row r="624" spans="1:6" s="32" customFormat="1" ht="23.25" customHeight="1" x14ac:dyDescent="0.3">
      <c r="A624" s="134" t="s">
        <v>564</v>
      </c>
      <c r="B624" s="134"/>
      <c r="C624" s="135" t="s">
        <v>565</v>
      </c>
      <c r="D624" s="110">
        <f t="shared" ref="D624:F624" si="306">SUM(D625)</f>
        <v>198903300</v>
      </c>
      <c r="E624" s="110">
        <f t="shared" si="306"/>
        <v>500000</v>
      </c>
      <c r="F624" s="110">
        <f t="shared" si="306"/>
        <v>500000</v>
      </c>
    </row>
    <row r="625" spans="1:7" s="32" customFormat="1" ht="28.5" customHeight="1" x14ac:dyDescent="0.3">
      <c r="A625" s="134" t="s">
        <v>566</v>
      </c>
      <c r="B625" s="134"/>
      <c r="C625" s="135" t="s">
        <v>567</v>
      </c>
      <c r="D625" s="110">
        <f>SUM(D626:D632)</f>
        <v>198903300</v>
      </c>
      <c r="E625" s="110">
        <f>SUM(E626:E632)</f>
        <v>500000</v>
      </c>
      <c r="F625" s="110">
        <f>SUM(F626:F632)</f>
        <v>500000</v>
      </c>
    </row>
    <row r="626" spans="1:7" s="31" customFormat="1" ht="37.5" hidden="1" x14ac:dyDescent="0.3">
      <c r="A626" s="45" t="s">
        <v>568</v>
      </c>
      <c r="B626" s="45"/>
      <c r="C626" s="133" t="s">
        <v>569</v>
      </c>
      <c r="D626" s="47">
        <v>500000</v>
      </c>
      <c r="E626" s="47">
        <v>500000</v>
      </c>
      <c r="F626" s="47">
        <v>500000</v>
      </c>
    </row>
    <row r="627" spans="1:7" s="31" customFormat="1" ht="37.5" hidden="1" x14ac:dyDescent="0.3">
      <c r="A627" s="45" t="s">
        <v>1393</v>
      </c>
      <c r="B627" s="45"/>
      <c r="C627" s="133" t="s">
        <v>569</v>
      </c>
      <c r="D627" s="47">
        <v>62900000</v>
      </c>
      <c r="E627" s="47">
        <v>0</v>
      </c>
      <c r="F627" s="47">
        <v>0</v>
      </c>
    </row>
    <row r="628" spans="1:7" s="31" customFormat="1" ht="56.25" hidden="1" x14ac:dyDescent="0.3">
      <c r="A628" s="45" t="s">
        <v>1395</v>
      </c>
      <c r="B628" s="45"/>
      <c r="C628" s="133" t="s">
        <v>1394</v>
      </c>
      <c r="D628" s="47">
        <v>135503300</v>
      </c>
      <c r="E628" s="47">
        <v>0</v>
      </c>
      <c r="F628" s="47">
        <v>0</v>
      </c>
    </row>
    <row r="629" spans="1:7" s="31" customFormat="1" ht="56.25" hidden="1" x14ac:dyDescent="0.3">
      <c r="A629" s="45" t="s">
        <v>1066</v>
      </c>
      <c r="B629" s="45"/>
      <c r="C629" s="133" t="s">
        <v>569</v>
      </c>
      <c r="D629" s="47">
        <v>0</v>
      </c>
      <c r="E629" s="47">
        <v>0</v>
      </c>
      <c r="F629" s="47">
        <v>0</v>
      </c>
    </row>
    <row r="630" spans="1:7" s="31" customFormat="1" hidden="1" x14ac:dyDescent="0.3">
      <c r="A630" s="45" t="s">
        <v>1083</v>
      </c>
      <c r="B630" s="45"/>
      <c r="C630" s="133" t="s">
        <v>569</v>
      </c>
      <c r="D630" s="47">
        <v>0</v>
      </c>
      <c r="E630" s="47">
        <v>0</v>
      </c>
      <c r="F630" s="47">
        <v>0</v>
      </c>
    </row>
    <row r="631" spans="1:7" s="31" customFormat="1" ht="37.5" hidden="1" x14ac:dyDescent="0.3">
      <c r="A631" s="45" t="s">
        <v>792</v>
      </c>
      <c r="B631" s="45"/>
      <c r="C631" s="133" t="s">
        <v>569</v>
      </c>
      <c r="D631" s="47">
        <v>0</v>
      </c>
      <c r="E631" s="47">
        <v>0</v>
      </c>
      <c r="F631" s="47">
        <v>0</v>
      </c>
    </row>
    <row r="632" spans="1:7" s="31" customFormat="1" hidden="1" x14ac:dyDescent="0.3">
      <c r="A632" s="45" t="s">
        <v>1071</v>
      </c>
      <c r="B632" s="45"/>
      <c r="C632" s="133" t="s">
        <v>1072</v>
      </c>
      <c r="D632" s="47">
        <v>0</v>
      </c>
      <c r="E632" s="47">
        <v>0</v>
      </c>
      <c r="F632" s="47">
        <v>0</v>
      </c>
    </row>
    <row r="633" spans="1:7" s="93" customFormat="1" hidden="1" x14ac:dyDescent="0.3">
      <c r="A633" s="40" t="s">
        <v>811</v>
      </c>
      <c r="B633" s="40"/>
      <c r="C633" s="41" t="s">
        <v>813</v>
      </c>
      <c r="D633" s="42">
        <f>D634</f>
        <v>0</v>
      </c>
      <c r="E633" s="42">
        <f t="shared" ref="E633:F633" si="307">E634</f>
        <v>0</v>
      </c>
      <c r="F633" s="42">
        <f t="shared" si="307"/>
        <v>0</v>
      </c>
    </row>
    <row r="634" spans="1:7" s="93" customFormat="1" hidden="1" x14ac:dyDescent="0.3">
      <c r="A634" s="40" t="s">
        <v>812</v>
      </c>
      <c r="B634" s="40"/>
      <c r="C634" s="41" t="s">
        <v>814</v>
      </c>
      <c r="D634" s="42">
        <f>D635</f>
        <v>0</v>
      </c>
      <c r="E634" s="42">
        <f t="shared" ref="E634:F634" si="308">E635</f>
        <v>0</v>
      </c>
      <c r="F634" s="42">
        <f t="shared" si="308"/>
        <v>0</v>
      </c>
    </row>
    <row r="635" spans="1:7" s="31" customFormat="1" hidden="1" x14ac:dyDescent="0.3">
      <c r="A635" s="45" t="s">
        <v>1074</v>
      </c>
      <c r="B635" s="45"/>
      <c r="C635" s="133" t="s">
        <v>1073</v>
      </c>
      <c r="D635" s="47">
        <v>0</v>
      </c>
      <c r="E635" s="47">
        <v>0</v>
      </c>
      <c r="F635" s="47">
        <v>0</v>
      </c>
    </row>
    <row r="636" spans="1:7" s="32" customFormat="1" ht="27.75" customHeight="1" x14ac:dyDescent="0.3">
      <c r="A636" s="134" t="s">
        <v>570</v>
      </c>
      <c r="B636" s="134"/>
      <c r="C636" s="135" t="s">
        <v>571</v>
      </c>
      <c r="D636" s="110">
        <f>SUM(D637,D646,D651,D656,D660,D666,D669,D672, D678,D681,D684,D675,D687,D690,D693,D696,D702,D705,D708,D711,D714,D719,D723,D726,D732,D735,D742,D738,D699,D663)</f>
        <v>8476623325.7700005</v>
      </c>
      <c r="E636" s="110">
        <f t="shared" ref="E636:F636" si="309">SUM(E637,E646,E651,E656,E660,E666,E669,E672, E678,E681,E684,E675,E687,E690,E693,E696,E702,E705,E708,E711,E714,E719,E723,E726,E732,E735,E742,E738,E699,E663)</f>
        <v>3672753360</v>
      </c>
      <c r="F636" s="110">
        <f t="shared" si="309"/>
        <v>5421952806.4699993</v>
      </c>
      <c r="G636" s="95"/>
    </row>
    <row r="637" spans="1:7" s="32" customFormat="1" ht="39.75" customHeight="1" x14ac:dyDescent="0.3">
      <c r="A637" s="109" t="s">
        <v>572</v>
      </c>
      <c r="B637" s="109"/>
      <c r="C637" s="44" t="s">
        <v>573</v>
      </c>
      <c r="D637" s="110">
        <f t="shared" ref="D637:F637" si="310">SUM(D638)</f>
        <v>4638820690</v>
      </c>
      <c r="E637" s="110">
        <f t="shared" si="310"/>
        <v>839958100</v>
      </c>
      <c r="F637" s="110">
        <f t="shared" si="310"/>
        <v>2374576000</v>
      </c>
    </row>
    <row r="638" spans="1:7" s="32" customFormat="1" ht="37.5" x14ac:dyDescent="0.3">
      <c r="A638" s="109" t="s">
        <v>574</v>
      </c>
      <c r="B638" s="109"/>
      <c r="C638" s="44" t="s">
        <v>575</v>
      </c>
      <c r="D638" s="110">
        <f>SUM(D639:D645)</f>
        <v>4638820690</v>
      </c>
      <c r="E638" s="110">
        <f t="shared" ref="E638:F638" si="311">SUM(E639:E645)</f>
        <v>839958100</v>
      </c>
      <c r="F638" s="110">
        <f t="shared" si="311"/>
        <v>2374576000</v>
      </c>
    </row>
    <row r="639" spans="1:7" s="32" customFormat="1" hidden="1" x14ac:dyDescent="0.3">
      <c r="A639" s="45" t="s">
        <v>1222</v>
      </c>
      <c r="B639" s="45"/>
      <c r="C639" s="133" t="s">
        <v>904</v>
      </c>
      <c r="D639" s="47">
        <v>0</v>
      </c>
      <c r="E639" s="47">
        <v>0</v>
      </c>
      <c r="F639" s="47">
        <v>0</v>
      </c>
    </row>
    <row r="640" spans="1:7" s="32" customFormat="1" ht="37.5" hidden="1" x14ac:dyDescent="0.3">
      <c r="A640" s="45" t="s">
        <v>1221</v>
      </c>
      <c r="B640" s="148" t="s">
        <v>1282</v>
      </c>
      <c r="C640" s="133" t="s">
        <v>904</v>
      </c>
      <c r="D640" s="170">
        <v>831360000</v>
      </c>
      <c r="E640" s="170">
        <v>198086300</v>
      </c>
      <c r="F640" s="170">
        <v>831086300</v>
      </c>
      <c r="G640" s="95"/>
    </row>
    <row r="641" spans="1:7" s="32" customFormat="1" ht="37.5" hidden="1" x14ac:dyDescent="0.3">
      <c r="A641" s="45" t="s">
        <v>1220</v>
      </c>
      <c r="B641" s="148" t="s">
        <v>1281</v>
      </c>
      <c r="C641" s="133" t="s">
        <v>904</v>
      </c>
      <c r="D641" s="170">
        <v>1273714200</v>
      </c>
      <c r="E641" s="170">
        <v>0</v>
      </c>
      <c r="F641" s="170">
        <v>0</v>
      </c>
      <c r="G641" s="95"/>
    </row>
    <row r="642" spans="1:7" s="32" customFormat="1" ht="37.5" hidden="1" x14ac:dyDescent="0.3">
      <c r="A642" s="45" t="s">
        <v>1220</v>
      </c>
      <c r="B642" s="148" t="s">
        <v>1280</v>
      </c>
      <c r="C642" s="133" t="s">
        <v>904</v>
      </c>
      <c r="D642" s="170">
        <v>849142800</v>
      </c>
      <c r="E642" s="170">
        <v>0</v>
      </c>
      <c r="F642" s="170">
        <v>0</v>
      </c>
    </row>
    <row r="643" spans="1:7" s="32" customFormat="1" ht="56.25" hidden="1" x14ac:dyDescent="0.3">
      <c r="A643" s="45" t="s">
        <v>1361</v>
      </c>
      <c r="B643" s="148"/>
      <c r="C643" s="133" t="s">
        <v>904</v>
      </c>
      <c r="D643" s="170">
        <v>1684603690</v>
      </c>
      <c r="E643" s="170">
        <v>0</v>
      </c>
      <c r="F643" s="170">
        <v>0</v>
      </c>
    </row>
    <row r="644" spans="1:7" s="32" customFormat="1" ht="37.5" hidden="1" x14ac:dyDescent="0.3">
      <c r="A644" s="45" t="s">
        <v>1360</v>
      </c>
      <c r="B644" s="148"/>
      <c r="C644" s="133" t="s">
        <v>1359</v>
      </c>
      <c r="D644" s="170">
        <v>0</v>
      </c>
      <c r="E644" s="170">
        <v>29871800</v>
      </c>
      <c r="F644" s="170">
        <v>115489700</v>
      </c>
    </row>
    <row r="645" spans="1:7" s="32" customFormat="1" ht="37.5" hidden="1" x14ac:dyDescent="0.3">
      <c r="A645" s="45" t="s">
        <v>1362</v>
      </c>
      <c r="B645" s="148"/>
      <c r="C645" s="133" t="s">
        <v>904</v>
      </c>
      <c r="D645" s="170">
        <v>0</v>
      </c>
      <c r="E645" s="170">
        <v>612000000</v>
      </c>
      <c r="F645" s="170">
        <v>1428000000</v>
      </c>
    </row>
    <row r="646" spans="1:7" s="32" customFormat="1" ht="58.9" customHeight="1" x14ac:dyDescent="0.3">
      <c r="A646" s="109" t="s">
        <v>576</v>
      </c>
      <c r="B646" s="109"/>
      <c r="C646" s="44" t="s">
        <v>577</v>
      </c>
      <c r="D646" s="110">
        <f>SUM(D647)</f>
        <v>1413497900</v>
      </c>
      <c r="E646" s="110">
        <f t="shared" ref="E646:F646" si="312">SUM(E647)</f>
        <v>1269868900</v>
      </c>
      <c r="F646" s="110">
        <f t="shared" si="312"/>
        <v>1269868900</v>
      </c>
    </row>
    <row r="647" spans="1:7" s="32" customFormat="1" ht="79.5" customHeight="1" x14ac:dyDescent="0.3">
      <c r="A647" s="109" t="s">
        <v>578</v>
      </c>
      <c r="B647" s="109"/>
      <c r="C647" s="44" t="s">
        <v>579</v>
      </c>
      <c r="D647" s="110">
        <f>SUM(D648:D650)</f>
        <v>1413497900</v>
      </c>
      <c r="E647" s="110">
        <f t="shared" ref="E647:F647" si="313">SUM(E648:E650)</f>
        <v>1269868900</v>
      </c>
      <c r="F647" s="110">
        <f t="shared" si="313"/>
        <v>1269868900</v>
      </c>
    </row>
    <row r="648" spans="1:7" s="32" customFormat="1" ht="31.5" hidden="1" customHeight="1" x14ac:dyDescent="0.3">
      <c r="A648" s="45" t="s">
        <v>1024</v>
      </c>
      <c r="B648" s="147" t="s">
        <v>1279</v>
      </c>
      <c r="C648" s="133" t="s">
        <v>905</v>
      </c>
      <c r="D648" s="154">
        <v>1020000000</v>
      </c>
      <c r="E648" s="154">
        <v>1020000000</v>
      </c>
      <c r="F648" s="154">
        <v>1020000000</v>
      </c>
    </row>
    <row r="649" spans="1:7" s="32" customFormat="1" ht="31.5" hidden="1" customHeight="1" x14ac:dyDescent="0.3">
      <c r="A649" s="45" t="s">
        <v>670</v>
      </c>
      <c r="B649" s="45"/>
      <c r="C649" s="133" t="s">
        <v>905</v>
      </c>
      <c r="D649" s="136">
        <v>143629000</v>
      </c>
      <c r="E649" s="136">
        <v>0</v>
      </c>
      <c r="F649" s="136">
        <v>0</v>
      </c>
    </row>
    <row r="650" spans="1:7" s="32" customFormat="1" ht="56.25" hidden="1" x14ac:dyDescent="0.3">
      <c r="A650" s="45" t="s">
        <v>913</v>
      </c>
      <c r="B650" s="148" t="s">
        <v>1285</v>
      </c>
      <c r="C650" s="133" t="s">
        <v>905</v>
      </c>
      <c r="D650" s="154">
        <v>249868900</v>
      </c>
      <c r="E650" s="154">
        <v>249868900</v>
      </c>
      <c r="F650" s="154">
        <v>249868900</v>
      </c>
    </row>
    <row r="651" spans="1:7" s="32" customFormat="1" ht="75" x14ac:dyDescent="0.3">
      <c r="A651" s="109" t="s">
        <v>940</v>
      </c>
      <c r="B651" s="109"/>
      <c r="C651" s="44" t="s">
        <v>580</v>
      </c>
      <c r="D651" s="110">
        <f t="shared" ref="D651:F651" si="314">SUM(D652)</f>
        <v>283038469.76999998</v>
      </c>
      <c r="E651" s="110">
        <f t="shared" si="314"/>
        <v>0</v>
      </c>
      <c r="F651" s="110">
        <f t="shared" si="314"/>
        <v>222082506.47</v>
      </c>
    </row>
    <row r="652" spans="1:7" s="32" customFormat="1" ht="75" x14ac:dyDescent="0.3">
      <c r="A652" s="109" t="s">
        <v>941</v>
      </c>
      <c r="B652" s="109"/>
      <c r="C652" s="44" t="s">
        <v>581</v>
      </c>
      <c r="D652" s="110">
        <f>SUM(D653:D655)</f>
        <v>283038469.76999998</v>
      </c>
      <c r="E652" s="110">
        <f t="shared" ref="E652:F652" si="315">SUM(E653:E655)</f>
        <v>0</v>
      </c>
      <c r="F652" s="110">
        <f t="shared" si="315"/>
        <v>222082506.47</v>
      </c>
    </row>
    <row r="653" spans="1:7" s="19" customFormat="1" hidden="1" x14ac:dyDescent="0.3">
      <c r="A653" s="137" t="s">
        <v>174</v>
      </c>
      <c r="B653" s="137"/>
      <c r="C653" s="133" t="s">
        <v>582</v>
      </c>
      <c r="D653" s="47">
        <v>0</v>
      </c>
      <c r="E653" s="47">
        <v>0</v>
      </c>
      <c r="F653" s="47">
        <v>0</v>
      </c>
    </row>
    <row r="654" spans="1:7" s="19" customFormat="1" hidden="1" x14ac:dyDescent="0.3">
      <c r="A654" s="137" t="s">
        <v>978</v>
      </c>
      <c r="B654" s="149" t="s">
        <v>1299</v>
      </c>
      <c r="C654" s="133" t="s">
        <v>979</v>
      </c>
      <c r="D654" s="170">
        <v>283038469.76999998</v>
      </c>
      <c r="E654" s="170">
        <v>0</v>
      </c>
      <c r="F654" s="170">
        <v>222082506.47</v>
      </c>
    </row>
    <row r="655" spans="1:7" s="19" customFormat="1" hidden="1" x14ac:dyDescent="0.3">
      <c r="A655" s="137" t="s">
        <v>978</v>
      </c>
      <c r="B655" s="137"/>
      <c r="C655" s="133" t="s">
        <v>979</v>
      </c>
      <c r="D655" s="47">
        <v>0</v>
      </c>
      <c r="E655" s="47">
        <v>0</v>
      </c>
      <c r="F655" s="47">
        <v>0</v>
      </c>
    </row>
    <row r="656" spans="1:7" s="32" customFormat="1" ht="75" x14ac:dyDescent="0.3">
      <c r="A656" s="109" t="s">
        <v>583</v>
      </c>
      <c r="B656" s="109"/>
      <c r="C656" s="44" t="s">
        <v>584</v>
      </c>
      <c r="D656" s="110">
        <f t="shared" ref="D656:F656" si="316">SUM(D657)</f>
        <v>67867356</v>
      </c>
      <c r="E656" s="110">
        <f t="shared" si="316"/>
        <v>141271200</v>
      </c>
      <c r="F656" s="110">
        <f t="shared" si="316"/>
        <v>141271200</v>
      </c>
    </row>
    <row r="657" spans="1:6" s="32" customFormat="1" ht="75" x14ac:dyDescent="0.3">
      <c r="A657" s="109" t="s">
        <v>585</v>
      </c>
      <c r="B657" s="109"/>
      <c r="C657" s="44" t="s">
        <v>586</v>
      </c>
      <c r="D657" s="110">
        <f>SUM(D658:D659)</f>
        <v>67867356</v>
      </c>
      <c r="E657" s="110">
        <f t="shared" ref="E657:F657" si="317">SUM(E658:E659)</f>
        <v>141271200</v>
      </c>
      <c r="F657" s="110">
        <f t="shared" si="317"/>
        <v>141271200</v>
      </c>
    </row>
    <row r="658" spans="1:6" s="32" customFormat="1" hidden="1" x14ac:dyDescent="0.3">
      <c r="A658" s="45" t="s">
        <v>978</v>
      </c>
      <c r="B658" s="148" t="s">
        <v>1283</v>
      </c>
      <c r="C658" s="133" t="s">
        <v>1059</v>
      </c>
      <c r="D658" s="156">
        <v>67867356</v>
      </c>
      <c r="E658" s="156">
        <v>141271200</v>
      </c>
      <c r="F658" s="156">
        <v>141271200</v>
      </c>
    </row>
    <row r="659" spans="1:6" s="32" customFormat="1" hidden="1" x14ac:dyDescent="0.3">
      <c r="A659" s="45" t="s">
        <v>978</v>
      </c>
      <c r="B659" s="45"/>
      <c r="C659" s="133" t="s">
        <v>1059</v>
      </c>
      <c r="D659" s="90">
        <v>0</v>
      </c>
      <c r="E659" s="90">
        <v>0</v>
      </c>
      <c r="F659" s="90">
        <v>0</v>
      </c>
    </row>
    <row r="660" spans="1:6" s="32" customFormat="1" ht="44.45" hidden="1" customHeight="1" x14ac:dyDescent="0.3">
      <c r="A660" s="109" t="s">
        <v>587</v>
      </c>
      <c r="B660" s="109"/>
      <c r="C660" s="44" t="s">
        <v>588</v>
      </c>
      <c r="D660" s="110">
        <f>SUM(D661)</f>
        <v>0</v>
      </c>
      <c r="E660" s="110">
        <f t="shared" ref="E660:F660" si="318">SUM(E661)</f>
        <v>0</v>
      </c>
      <c r="F660" s="110">
        <f t="shared" si="318"/>
        <v>0</v>
      </c>
    </row>
    <row r="661" spans="1:6" s="32" customFormat="1" ht="44.45" hidden="1" customHeight="1" x14ac:dyDescent="0.3">
      <c r="A661" s="109" t="s">
        <v>589</v>
      </c>
      <c r="B661" s="109"/>
      <c r="C661" s="44" t="s">
        <v>590</v>
      </c>
      <c r="D661" s="110">
        <f>SUM(D662)</f>
        <v>0</v>
      </c>
      <c r="E661" s="110">
        <f>SUM(E662)</f>
        <v>0</v>
      </c>
      <c r="F661" s="110">
        <f>SUM(F662)</f>
        <v>0</v>
      </c>
    </row>
    <row r="662" spans="1:6" s="19" customFormat="1" ht="37.5" hidden="1" x14ac:dyDescent="0.3">
      <c r="A662" s="137" t="s">
        <v>912</v>
      </c>
      <c r="B662" s="137"/>
      <c r="C662" s="133" t="s">
        <v>906</v>
      </c>
      <c r="D662" s="47">
        <v>0</v>
      </c>
      <c r="E662" s="47">
        <v>0</v>
      </c>
      <c r="F662" s="47">
        <v>0</v>
      </c>
    </row>
    <row r="663" spans="1:6" s="93" customFormat="1" ht="37.5" hidden="1" x14ac:dyDescent="0.3">
      <c r="A663" s="40" t="s">
        <v>1325</v>
      </c>
      <c r="B663" s="40"/>
      <c r="C663" s="41" t="s">
        <v>1327</v>
      </c>
      <c r="D663" s="42">
        <f>D664</f>
        <v>0</v>
      </c>
      <c r="E663" s="42">
        <f t="shared" ref="E663:F663" si="319">E664</f>
        <v>0</v>
      </c>
      <c r="F663" s="42">
        <f t="shared" si="319"/>
        <v>0</v>
      </c>
    </row>
    <row r="664" spans="1:6" s="93" customFormat="1" ht="37.5" hidden="1" x14ac:dyDescent="0.3">
      <c r="A664" s="40" t="s">
        <v>1326</v>
      </c>
      <c r="B664" s="40"/>
      <c r="C664" s="41" t="s">
        <v>1328</v>
      </c>
      <c r="D664" s="42">
        <f>D665</f>
        <v>0</v>
      </c>
      <c r="E664" s="42">
        <f t="shared" ref="E664:F664" si="320">E665</f>
        <v>0</v>
      </c>
      <c r="F664" s="42">
        <f t="shared" si="320"/>
        <v>0</v>
      </c>
    </row>
    <row r="665" spans="1:6" s="19" customFormat="1" ht="37.5" hidden="1" x14ac:dyDescent="0.3">
      <c r="A665" s="137" t="s">
        <v>147</v>
      </c>
      <c r="B665" s="149" t="s">
        <v>1330</v>
      </c>
      <c r="C665" s="133" t="s">
        <v>1329</v>
      </c>
      <c r="D665" s="155">
        <v>0</v>
      </c>
      <c r="E665" s="155">
        <v>0</v>
      </c>
      <c r="F665" s="155">
        <v>0</v>
      </c>
    </row>
    <row r="666" spans="1:6" ht="37.5" hidden="1" x14ac:dyDescent="0.3">
      <c r="A666" s="109" t="s">
        <v>1238</v>
      </c>
      <c r="B666" s="109"/>
      <c r="C666" s="135" t="s">
        <v>591</v>
      </c>
      <c r="D666" s="110">
        <f>SUM(D667)</f>
        <v>0</v>
      </c>
      <c r="E666" s="110">
        <f t="shared" ref="E666:F666" si="321">SUM(E667)</f>
        <v>0</v>
      </c>
      <c r="F666" s="110">
        <f t="shared" si="321"/>
        <v>0</v>
      </c>
    </row>
    <row r="667" spans="1:6" ht="37.5" hidden="1" x14ac:dyDescent="0.3">
      <c r="A667" s="109" t="s">
        <v>1239</v>
      </c>
      <c r="B667" s="109"/>
      <c r="C667" s="135" t="s">
        <v>592</v>
      </c>
      <c r="D667" s="110">
        <f>SUM(D668)</f>
        <v>0</v>
      </c>
      <c r="E667" s="110">
        <f>SUM(E668)</f>
        <v>0</v>
      </c>
      <c r="F667" s="110">
        <f>SUM(F668)</f>
        <v>0</v>
      </c>
    </row>
    <row r="668" spans="1:6" s="19" customFormat="1" hidden="1" x14ac:dyDescent="0.3">
      <c r="A668" s="45" t="s">
        <v>1240</v>
      </c>
      <c r="B668" s="45"/>
      <c r="C668" s="133" t="s">
        <v>593</v>
      </c>
      <c r="D668" s="136">
        <v>0</v>
      </c>
      <c r="E668" s="136">
        <v>0</v>
      </c>
      <c r="F668" s="136">
        <v>0</v>
      </c>
    </row>
    <row r="669" spans="1:6" s="93" customFormat="1" ht="60.6" customHeight="1" x14ac:dyDescent="0.3">
      <c r="A669" s="40" t="s">
        <v>917</v>
      </c>
      <c r="B669" s="40"/>
      <c r="C669" s="41" t="s">
        <v>920</v>
      </c>
      <c r="D669" s="112">
        <f>D670</f>
        <v>23102800</v>
      </c>
      <c r="E669" s="112">
        <f t="shared" ref="E669:F669" si="322">E670</f>
        <v>23273100</v>
      </c>
      <c r="F669" s="112">
        <f t="shared" si="322"/>
        <v>23273100</v>
      </c>
    </row>
    <row r="670" spans="1:6" s="93" customFormat="1" ht="58.9" customHeight="1" x14ac:dyDescent="0.3">
      <c r="A670" s="40" t="s">
        <v>918</v>
      </c>
      <c r="B670" s="40"/>
      <c r="C670" s="41" t="s">
        <v>921</v>
      </c>
      <c r="D670" s="112">
        <f>D671</f>
        <v>23102800</v>
      </c>
      <c r="E670" s="112">
        <f>E671</f>
        <v>23273100</v>
      </c>
      <c r="F670" s="112">
        <f>F671</f>
        <v>23273100</v>
      </c>
    </row>
    <row r="671" spans="1:6" s="32" customFormat="1" ht="54" hidden="1" customHeight="1" x14ac:dyDescent="0.3">
      <c r="A671" s="45" t="s">
        <v>919</v>
      </c>
      <c r="B671" s="148" t="s">
        <v>1289</v>
      </c>
      <c r="C671" s="133" t="s">
        <v>922</v>
      </c>
      <c r="D671" s="154">
        <v>23102800</v>
      </c>
      <c r="E671" s="154">
        <v>23273100</v>
      </c>
      <c r="F671" s="154">
        <v>23273100</v>
      </c>
    </row>
    <row r="672" spans="1:6" ht="36" hidden="1" customHeight="1" x14ac:dyDescent="0.3">
      <c r="A672" s="109" t="s">
        <v>594</v>
      </c>
      <c r="B672" s="109"/>
      <c r="C672" s="44" t="s">
        <v>595</v>
      </c>
      <c r="D672" s="33">
        <f>SUM(D673)</f>
        <v>0</v>
      </c>
      <c r="E672" s="33">
        <f t="shared" ref="E672:F672" si="323">SUM(E673)</f>
        <v>0</v>
      </c>
      <c r="F672" s="33">
        <f t="shared" si="323"/>
        <v>0</v>
      </c>
    </row>
    <row r="673" spans="1:6" ht="36" hidden="1" customHeight="1" x14ac:dyDescent="0.3">
      <c r="A673" s="109" t="s">
        <v>596</v>
      </c>
      <c r="B673" s="109"/>
      <c r="C673" s="44" t="s">
        <v>597</v>
      </c>
      <c r="D673" s="33">
        <f>SUM(D674)</f>
        <v>0</v>
      </c>
      <c r="E673" s="33">
        <f>SUM(E674)</f>
        <v>0</v>
      </c>
      <c r="F673" s="33">
        <f>SUM(F674)</f>
        <v>0</v>
      </c>
    </row>
    <row r="674" spans="1:6" s="32" customFormat="1" ht="31.15" hidden="1" customHeight="1" x14ac:dyDescent="0.3">
      <c r="A674" s="45" t="s">
        <v>598</v>
      </c>
      <c r="B674" s="45"/>
      <c r="C674" s="133" t="s">
        <v>599</v>
      </c>
      <c r="D674" s="136">
        <v>0</v>
      </c>
      <c r="E674" s="136">
        <v>0</v>
      </c>
      <c r="F674" s="136">
        <v>0</v>
      </c>
    </row>
    <row r="675" spans="1:6" s="31" customFormat="1" ht="72" customHeight="1" x14ac:dyDescent="0.3">
      <c r="A675" s="40" t="s">
        <v>942</v>
      </c>
      <c r="B675" s="40"/>
      <c r="C675" s="41" t="s">
        <v>783</v>
      </c>
      <c r="D675" s="112">
        <f t="shared" ref="D675:F676" si="324">D676</f>
        <v>4206700</v>
      </c>
      <c r="E675" s="112">
        <f t="shared" si="324"/>
        <v>0</v>
      </c>
      <c r="F675" s="112">
        <f t="shared" si="324"/>
        <v>0</v>
      </c>
    </row>
    <row r="676" spans="1:6" s="31" customFormat="1" ht="72" customHeight="1" x14ac:dyDescent="0.3">
      <c r="A676" s="40" t="s">
        <v>943</v>
      </c>
      <c r="B676" s="40"/>
      <c r="C676" s="41" t="s">
        <v>780</v>
      </c>
      <c r="D676" s="112">
        <f t="shared" si="324"/>
        <v>4206700</v>
      </c>
      <c r="E676" s="112">
        <f t="shared" si="324"/>
        <v>0</v>
      </c>
      <c r="F676" s="112">
        <f t="shared" si="324"/>
        <v>0</v>
      </c>
    </row>
    <row r="677" spans="1:6" s="31" customFormat="1" ht="36" hidden="1" customHeight="1" x14ac:dyDescent="0.3">
      <c r="A677" s="45" t="s">
        <v>779</v>
      </c>
      <c r="B677" s="45"/>
      <c r="C677" s="133" t="s">
        <v>934</v>
      </c>
      <c r="D677" s="136">
        <v>4206700</v>
      </c>
      <c r="E677" s="136">
        <v>0</v>
      </c>
      <c r="F677" s="136">
        <v>0</v>
      </c>
    </row>
    <row r="678" spans="1:6" s="32" customFormat="1" ht="54" hidden="1" customHeight="1" x14ac:dyDescent="0.3">
      <c r="A678" s="109" t="s">
        <v>600</v>
      </c>
      <c r="B678" s="109"/>
      <c r="C678" s="44" t="s">
        <v>601</v>
      </c>
      <c r="D678" s="110">
        <f t="shared" ref="D678:F679" si="325">SUM(D679)</f>
        <v>0</v>
      </c>
      <c r="E678" s="110">
        <f t="shared" si="325"/>
        <v>0</v>
      </c>
      <c r="F678" s="110">
        <f t="shared" si="325"/>
        <v>0</v>
      </c>
    </row>
    <row r="679" spans="1:6" s="32" customFormat="1" ht="54" hidden="1" customHeight="1" x14ac:dyDescent="0.3">
      <c r="A679" s="109" t="s">
        <v>602</v>
      </c>
      <c r="B679" s="109"/>
      <c r="C679" s="44" t="s">
        <v>603</v>
      </c>
      <c r="D679" s="110">
        <f>SUM(D680)</f>
        <v>0</v>
      </c>
      <c r="E679" s="110">
        <f t="shared" si="325"/>
        <v>0</v>
      </c>
      <c r="F679" s="110">
        <f t="shared" si="325"/>
        <v>0</v>
      </c>
    </row>
    <row r="680" spans="1:6" s="32" customFormat="1" ht="54" hidden="1" customHeight="1" x14ac:dyDescent="0.3">
      <c r="A680" s="45" t="s">
        <v>604</v>
      </c>
      <c r="B680" s="45"/>
      <c r="C680" s="133" t="s">
        <v>605</v>
      </c>
      <c r="D680" s="136">
        <v>0</v>
      </c>
      <c r="E680" s="136">
        <v>0</v>
      </c>
      <c r="F680" s="136">
        <v>0</v>
      </c>
    </row>
    <row r="681" spans="1:6" s="93" customFormat="1" ht="45.75" hidden="1" customHeight="1" x14ac:dyDescent="0.3">
      <c r="A681" s="40" t="s">
        <v>923</v>
      </c>
      <c r="B681" s="40"/>
      <c r="C681" s="41" t="s">
        <v>926</v>
      </c>
      <c r="D681" s="112">
        <f>D682</f>
        <v>0</v>
      </c>
      <c r="E681" s="112">
        <f t="shared" ref="E681:F681" si="326">E682</f>
        <v>0</v>
      </c>
      <c r="F681" s="112">
        <f t="shared" si="326"/>
        <v>0</v>
      </c>
    </row>
    <row r="682" spans="1:6" s="93" customFormat="1" ht="42.75" hidden="1" customHeight="1" x14ac:dyDescent="0.3">
      <c r="A682" s="40" t="s">
        <v>924</v>
      </c>
      <c r="B682" s="40"/>
      <c r="C682" s="41" t="s">
        <v>927</v>
      </c>
      <c r="D682" s="112">
        <f>D683</f>
        <v>0</v>
      </c>
      <c r="E682" s="112">
        <f t="shared" ref="E682:F682" si="327">E683</f>
        <v>0</v>
      </c>
      <c r="F682" s="112">
        <f t="shared" si="327"/>
        <v>0</v>
      </c>
    </row>
    <row r="683" spans="1:6" s="32" customFormat="1" ht="36" hidden="1" customHeight="1" x14ac:dyDescent="0.3">
      <c r="A683" s="45" t="s">
        <v>925</v>
      </c>
      <c r="B683" s="45"/>
      <c r="C683" s="133" t="s">
        <v>939</v>
      </c>
      <c r="D683" s="136">
        <v>0</v>
      </c>
      <c r="E683" s="136">
        <v>0</v>
      </c>
      <c r="F683" s="136">
        <v>0</v>
      </c>
    </row>
    <row r="684" spans="1:6" s="32" customFormat="1" ht="36" hidden="1" customHeight="1" x14ac:dyDescent="0.3">
      <c r="A684" s="134" t="s">
        <v>606</v>
      </c>
      <c r="B684" s="134"/>
      <c r="C684" s="135" t="s">
        <v>607</v>
      </c>
      <c r="D684" s="110">
        <f t="shared" ref="D684:F684" si="328">SUM(D685)</f>
        <v>0</v>
      </c>
      <c r="E684" s="110">
        <f t="shared" si="328"/>
        <v>0</v>
      </c>
      <c r="F684" s="110">
        <f t="shared" si="328"/>
        <v>0</v>
      </c>
    </row>
    <row r="685" spans="1:6" s="32" customFormat="1" ht="36" hidden="1" customHeight="1" x14ac:dyDescent="0.3">
      <c r="A685" s="134" t="s">
        <v>608</v>
      </c>
      <c r="B685" s="134"/>
      <c r="C685" s="135" t="s">
        <v>609</v>
      </c>
      <c r="D685" s="110">
        <f>SUM(D686:D686)</f>
        <v>0</v>
      </c>
      <c r="E685" s="110">
        <f>SUM(E686:E686)</f>
        <v>0</v>
      </c>
      <c r="F685" s="110">
        <f>SUM(F686:F686)</f>
        <v>0</v>
      </c>
    </row>
    <row r="686" spans="1:6" s="31" customFormat="1" ht="36" hidden="1" customHeight="1" x14ac:dyDescent="0.3">
      <c r="A686" s="45" t="s">
        <v>610</v>
      </c>
      <c r="B686" s="45"/>
      <c r="C686" s="133" t="s">
        <v>611</v>
      </c>
      <c r="D686" s="136">
        <v>0</v>
      </c>
      <c r="E686" s="136">
        <v>0</v>
      </c>
      <c r="F686" s="136">
        <v>0</v>
      </c>
    </row>
    <row r="687" spans="1:6" ht="54" hidden="1" customHeight="1" x14ac:dyDescent="0.3">
      <c r="A687" s="109" t="s">
        <v>760</v>
      </c>
      <c r="B687" s="109"/>
      <c r="C687" s="44" t="s">
        <v>612</v>
      </c>
      <c r="D687" s="110">
        <f>SUM(D688)</f>
        <v>0</v>
      </c>
      <c r="E687" s="110">
        <f t="shared" ref="E687:F688" si="329">SUM(E688)</f>
        <v>0</v>
      </c>
      <c r="F687" s="110">
        <f t="shared" si="329"/>
        <v>0</v>
      </c>
    </row>
    <row r="688" spans="1:6" ht="54" hidden="1" customHeight="1" x14ac:dyDescent="0.3">
      <c r="A688" s="109" t="s">
        <v>761</v>
      </c>
      <c r="B688" s="109"/>
      <c r="C688" s="44" t="s">
        <v>613</v>
      </c>
      <c r="D688" s="110">
        <f>SUM(D689)</f>
        <v>0</v>
      </c>
      <c r="E688" s="110">
        <f t="shared" si="329"/>
        <v>0</v>
      </c>
      <c r="F688" s="110">
        <f t="shared" si="329"/>
        <v>0</v>
      </c>
    </row>
    <row r="689" spans="1:7" s="31" customFormat="1" ht="36" hidden="1" customHeight="1" x14ac:dyDescent="0.3">
      <c r="A689" s="45" t="s">
        <v>907</v>
      </c>
      <c r="B689" s="45"/>
      <c r="C689" s="133" t="s">
        <v>614</v>
      </c>
      <c r="D689" s="136">
        <v>0</v>
      </c>
      <c r="E689" s="47">
        <v>0</v>
      </c>
      <c r="F689" s="136">
        <v>0</v>
      </c>
    </row>
    <row r="690" spans="1:7" s="32" customFormat="1" ht="51.6" customHeight="1" x14ac:dyDescent="0.3">
      <c r="A690" s="109" t="s">
        <v>615</v>
      </c>
      <c r="B690" s="109"/>
      <c r="C690" s="44" t="s">
        <v>616</v>
      </c>
      <c r="D690" s="110">
        <f>SUM(D691)</f>
        <v>448673300</v>
      </c>
      <c r="E690" s="110">
        <f t="shared" ref="E690:F691" si="330">SUM(E691)</f>
        <v>365272300</v>
      </c>
      <c r="F690" s="110">
        <f t="shared" si="330"/>
        <v>344580000</v>
      </c>
    </row>
    <row r="691" spans="1:7" s="32" customFormat="1" ht="57.75" customHeight="1" x14ac:dyDescent="0.3">
      <c r="A691" s="109" t="s">
        <v>617</v>
      </c>
      <c r="B691" s="109"/>
      <c r="C691" s="44" t="s">
        <v>618</v>
      </c>
      <c r="D691" s="110">
        <f>SUM(D692)</f>
        <v>448673300</v>
      </c>
      <c r="E691" s="110">
        <f t="shared" si="330"/>
        <v>365272300</v>
      </c>
      <c r="F691" s="110">
        <f t="shared" si="330"/>
        <v>344580000</v>
      </c>
    </row>
    <row r="692" spans="1:7" s="32" customFormat="1" ht="37.5" hidden="1" x14ac:dyDescent="0.3">
      <c r="A692" s="45" t="s">
        <v>619</v>
      </c>
      <c r="B692" s="148" t="s">
        <v>1288</v>
      </c>
      <c r="C692" s="133" t="s">
        <v>620</v>
      </c>
      <c r="D692" s="156">
        <v>448673300</v>
      </c>
      <c r="E692" s="156">
        <v>365272300</v>
      </c>
      <c r="F692" s="156">
        <v>344580000</v>
      </c>
    </row>
    <row r="693" spans="1:7" s="19" customFormat="1" ht="38.25" customHeight="1" x14ac:dyDescent="0.3">
      <c r="A693" s="109" t="s">
        <v>621</v>
      </c>
      <c r="B693" s="109"/>
      <c r="C693" s="44" t="s">
        <v>622</v>
      </c>
      <c r="D693" s="110">
        <f>SUM(D694)</f>
        <v>309907710</v>
      </c>
      <c r="E693" s="110">
        <f t="shared" ref="E693:F694" si="331">SUM(E694)</f>
        <v>0</v>
      </c>
      <c r="F693" s="110">
        <f t="shared" si="331"/>
        <v>0</v>
      </c>
    </row>
    <row r="694" spans="1:7" s="19" customFormat="1" ht="45" customHeight="1" x14ac:dyDescent="0.3">
      <c r="A694" s="109" t="s">
        <v>623</v>
      </c>
      <c r="B694" s="109"/>
      <c r="C694" s="44" t="s">
        <v>624</v>
      </c>
      <c r="D694" s="110">
        <f>SUM(D695)</f>
        <v>309907710</v>
      </c>
      <c r="E694" s="110">
        <f t="shared" si="331"/>
        <v>0</v>
      </c>
      <c r="F694" s="110">
        <f t="shared" si="331"/>
        <v>0</v>
      </c>
    </row>
    <row r="695" spans="1:7" s="31" customFormat="1" ht="36" hidden="1" customHeight="1" x14ac:dyDescent="0.3">
      <c r="A695" s="45" t="s">
        <v>625</v>
      </c>
      <c r="B695" s="148" t="s">
        <v>1324</v>
      </c>
      <c r="C695" s="133" t="s">
        <v>908</v>
      </c>
      <c r="D695" s="169">
        <v>309907710</v>
      </c>
      <c r="E695" s="90">
        <v>0</v>
      </c>
      <c r="F695" s="90">
        <v>0</v>
      </c>
      <c r="G695" s="103"/>
    </row>
    <row r="696" spans="1:7" s="19" customFormat="1" ht="18" hidden="1" customHeight="1" x14ac:dyDescent="0.3">
      <c r="A696" s="109" t="s">
        <v>626</v>
      </c>
      <c r="B696" s="109"/>
      <c r="C696" s="135" t="s">
        <v>627</v>
      </c>
      <c r="D696" s="110">
        <f>SUM(D697)</f>
        <v>0</v>
      </c>
      <c r="E696" s="110">
        <f t="shared" ref="E696:F697" si="332">SUM(E697)</f>
        <v>0</v>
      </c>
      <c r="F696" s="110">
        <f t="shared" si="332"/>
        <v>0</v>
      </c>
    </row>
    <row r="697" spans="1:7" s="19" customFormat="1" ht="18" hidden="1" customHeight="1" x14ac:dyDescent="0.3">
      <c r="A697" s="109" t="s">
        <v>628</v>
      </c>
      <c r="B697" s="109"/>
      <c r="C697" s="135" t="s">
        <v>629</v>
      </c>
      <c r="D697" s="110">
        <f>SUM(D698)</f>
        <v>0</v>
      </c>
      <c r="E697" s="110">
        <f t="shared" si="332"/>
        <v>0</v>
      </c>
      <c r="F697" s="110">
        <f t="shared" si="332"/>
        <v>0</v>
      </c>
    </row>
    <row r="698" spans="1:7" s="31" customFormat="1" ht="37.5" hidden="1" x14ac:dyDescent="0.3">
      <c r="A698" s="45" t="s">
        <v>914</v>
      </c>
      <c r="B698" s="45"/>
      <c r="C698" s="133" t="s">
        <v>630</v>
      </c>
      <c r="D698" s="90">
        <v>0</v>
      </c>
      <c r="E698" s="90">
        <v>0</v>
      </c>
      <c r="F698" s="90">
        <v>0</v>
      </c>
    </row>
    <row r="699" spans="1:7" s="93" customFormat="1" ht="37.5" x14ac:dyDescent="0.3">
      <c r="A699" s="40" t="s">
        <v>1292</v>
      </c>
      <c r="B699" s="40"/>
      <c r="C699" s="41" t="s">
        <v>1298</v>
      </c>
      <c r="D699" s="42">
        <f>D700</f>
        <v>1797700</v>
      </c>
      <c r="E699" s="42">
        <f t="shared" ref="E699:F699" si="333">E700</f>
        <v>0</v>
      </c>
      <c r="F699" s="42">
        <f t="shared" si="333"/>
        <v>0</v>
      </c>
    </row>
    <row r="700" spans="1:7" s="93" customFormat="1" ht="37.5" x14ac:dyDescent="0.3">
      <c r="A700" s="40" t="s">
        <v>1293</v>
      </c>
      <c r="B700" s="40"/>
      <c r="C700" s="41" t="s">
        <v>1296</v>
      </c>
      <c r="D700" s="42">
        <f>D701</f>
        <v>1797700</v>
      </c>
      <c r="E700" s="42">
        <f t="shared" ref="E700:F700" si="334">E701</f>
        <v>0</v>
      </c>
      <c r="F700" s="42">
        <f t="shared" si="334"/>
        <v>0</v>
      </c>
    </row>
    <row r="701" spans="1:7" s="31" customFormat="1" ht="37.5" hidden="1" x14ac:dyDescent="0.3">
      <c r="A701" s="166" t="s">
        <v>1294</v>
      </c>
      <c r="B701" s="167" t="s">
        <v>1295</v>
      </c>
      <c r="C701" s="168" t="s">
        <v>1297</v>
      </c>
      <c r="D701" s="169">
        <v>1797700</v>
      </c>
      <c r="E701" s="169">
        <v>0</v>
      </c>
      <c r="F701" s="169">
        <v>0</v>
      </c>
    </row>
    <row r="702" spans="1:7" s="31" customFormat="1" ht="93.75" x14ac:dyDescent="0.3">
      <c r="A702" s="40" t="s">
        <v>1060</v>
      </c>
      <c r="B702" s="40"/>
      <c r="C702" s="41" t="s">
        <v>1062</v>
      </c>
      <c r="D702" s="42">
        <f>D703</f>
        <v>58823600</v>
      </c>
      <c r="E702" s="42">
        <f t="shared" ref="E702:F702" si="335">E703</f>
        <v>52118500</v>
      </c>
      <c r="F702" s="42">
        <f t="shared" si="335"/>
        <v>61878200</v>
      </c>
    </row>
    <row r="703" spans="1:7" s="31" customFormat="1" ht="112.5" x14ac:dyDescent="0.3">
      <c r="A703" s="40" t="s">
        <v>1061</v>
      </c>
      <c r="B703" s="40"/>
      <c r="C703" s="41" t="s">
        <v>1063</v>
      </c>
      <c r="D703" s="42">
        <f>D704</f>
        <v>58823600</v>
      </c>
      <c r="E703" s="42">
        <f t="shared" ref="E703:F703" si="336">E704</f>
        <v>52118500</v>
      </c>
      <c r="F703" s="42">
        <f t="shared" si="336"/>
        <v>61878200</v>
      </c>
    </row>
    <row r="704" spans="1:7" s="31" customFormat="1" hidden="1" x14ac:dyDescent="0.3">
      <c r="A704" s="45" t="s">
        <v>819</v>
      </c>
      <c r="B704" s="148" t="s">
        <v>1310</v>
      </c>
      <c r="C704" s="133" t="s">
        <v>1064</v>
      </c>
      <c r="D704" s="156">
        <v>58823600</v>
      </c>
      <c r="E704" s="156">
        <v>52118500</v>
      </c>
      <c r="F704" s="156">
        <v>61878200</v>
      </c>
    </row>
    <row r="705" spans="1:6" s="32" customFormat="1" ht="29.25" customHeight="1" x14ac:dyDescent="0.3">
      <c r="A705" s="109" t="s">
        <v>631</v>
      </c>
      <c r="B705" s="109"/>
      <c r="C705" s="135" t="s">
        <v>632</v>
      </c>
      <c r="D705" s="110">
        <f t="shared" ref="D705:F705" si="337">SUM(D706)</f>
        <v>6978400</v>
      </c>
      <c r="E705" s="110">
        <f t="shared" si="337"/>
        <v>6581000</v>
      </c>
      <c r="F705" s="110">
        <f t="shared" si="337"/>
        <v>6593000</v>
      </c>
    </row>
    <row r="706" spans="1:6" s="32" customFormat="1" ht="39.75" customHeight="1" x14ac:dyDescent="0.3">
      <c r="A706" s="109" t="s">
        <v>633</v>
      </c>
      <c r="B706" s="109"/>
      <c r="C706" s="135" t="s">
        <v>634</v>
      </c>
      <c r="D706" s="110">
        <f t="shared" ref="D706:F706" si="338">D707</f>
        <v>6978400</v>
      </c>
      <c r="E706" s="110">
        <f t="shared" si="338"/>
        <v>6581000</v>
      </c>
      <c r="F706" s="110">
        <f t="shared" si="338"/>
        <v>6593000</v>
      </c>
    </row>
    <row r="707" spans="1:6" s="31" customFormat="1" hidden="1" x14ac:dyDescent="0.3">
      <c r="A707" s="45" t="s">
        <v>635</v>
      </c>
      <c r="B707" s="148" t="s">
        <v>1284</v>
      </c>
      <c r="C707" s="133" t="s">
        <v>1025</v>
      </c>
      <c r="D707" s="156">
        <v>6978400</v>
      </c>
      <c r="E707" s="156">
        <v>6581000</v>
      </c>
      <c r="F707" s="156">
        <v>6593000</v>
      </c>
    </row>
    <row r="708" spans="1:6" ht="18" hidden="1" customHeight="1" x14ac:dyDescent="0.3">
      <c r="A708" s="109" t="s">
        <v>636</v>
      </c>
      <c r="B708" s="109"/>
      <c r="C708" s="44" t="s">
        <v>637</v>
      </c>
      <c r="D708" s="123">
        <f>SUM(D709)</f>
        <v>0</v>
      </c>
      <c r="E708" s="123">
        <f t="shared" ref="E708:F709" si="339">SUM(E709)</f>
        <v>0</v>
      </c>
      <c r="F708" s="123">
        <f t="shared" si="339"/>
        <v>0</v>
      </c>
    </row>
    <row r="709" spans="1:6" ht="18" hidden="1" customHeight="1" x14ac:dyDescent="0.3">
      <c r="A709" s="109" t="s">
        <v>638</v>
      </c>
      <c r="B709" s="109"/>
      <c r="C709" s="44" t="s">
        <v>639</v>
      </c>
      <c r="D709" s="123">
        <f>SUM(D710)</f>
        <v>0</v>
      </c>
      <c r="E709" s="123">
        <f t="shared" si="339"/>
        <v>0</v>
      </c>
      <c r="F709" s="123">
        <f t="shared" si="339"/>
        <v>0</v>
      </c>
    </row>
    <row r="710" spans="1:6" s="31" customFormat="1" ht="31.15" hidden="1" customHeight="1" x14ac:dyDescent="0.3">
      <c r="A710" s="45" t="s">
        <v>915</v>
      </c>
      <c r="B710" s="45"/>
      <c r="C710" s="133" t="s">
        <v>640</v>
      </c>
      <c r="D710" s="90">
        <v>0</v>
      </c>
      <c r="E710" s="90">
        <v>0</v>
      </c>
      <c r="F710" s="90">
        <v>0</v>
      </c>
    </row>
    <row r="711" spans="1:6" s="32" customFormat="1" ht="42" customHeight="1" x14ac:dyDescent="0.3">
      <c r="A711" s="109" t="s">
        <v>641</v>
      </c>
      <c r="B711" s="109"/>
      <c r="C711" s="135" t="s">
        <v>642</v>
      </c>
      <c r="D711" s="110">
        <f t="shared" ref="D711:F712" si="340">SUM(D712)</f>
        <v>1200000</v>
      </c>
      <c r="E711" s="110">
        <f t="shared" si="340"/>
        <v>1200000</v>
      </c>
      <c r="F711" s="110">
        <f t="shared" si="340"/>
        <v>1200000</v>
      </c>
    </row>
    <row r="712" spans="1:6" s="32" customFormat="1" ht="49.15" customHeight="1" x14ac:dyDescent="0.3">
      <c r="A712" s="109" t="s">
        <v>643</v>
      </c>
      <c r="B712" s="109"/>
      <c r="C712" s="135" t="s">
        <v>644</v>
      </c>
      <c r="D712" s="110">
        <f t="shared" si="340"/>
        <v>1200000</v>
      </c>
      <c r="E712" s="110">
        <f t="shared" si="340"/>
        <v>1200000</v>
      </c>
      <c r="F712" s="110">
        <f t="shared" si="340"/>
        <v>1200000</v>
      </c>
    </row>
    <row r="713" spans="1:6" s="31" customFormat="1" ht="37.5" hidden="1" x14ac:dyDescent="0.3">
      <c r="A713" s="45" t="s">
        <v>909</v>
      </c>
      <c r="B713" s="148" t="s">
        <v>1287</v>
      </c>
      <c r="C713" s="133" t="s">
        <v>645</v>
      </c>
      <c r="D713" s="156">
        <v>1200000</v>
      </c>
      <c r="E713" s="156">
        <v>1200000</v>
      </c>
      <c r="F713" s="156">
        <v>1200000</v>
      </c>
    </row>
    <row r="714" spans="1:6" s="32" customFormat="1" ht="25.5" customHeight="1" x14ac:dyDescent="0.3">
      <c r="A714" s="109" t="s">
        <v>646</v>
      </c>
      <c r="B714" s="109"/>
      <c r="C714" s="44" t="s">
        <v>647</v>
      </c>
      <c r="D714" s="110">
        <f t="shared" ref="D714:F714" si="341">SUM(D715)</f>
        <v>1000000</v>
      </c>
      <c r="E714" s="110">
        <f t="shared" si="341"/>
        <v>11290460</v>
      </c>
      <c r="F714" s="110">
        <f t="shared" si="341"/>
        <v>0</v>
      </c>
    </row>
    <row r="715" spans="1:6" s="32" customFormat="1" ht="29.45" customHeight="1" x14ac:dyDescent="0.3">
      <c r="A715" s="109" t="s">
        <v>648</v>
      </c>
      <c r="B715" s="109"/>
      <c r="C715" s="44" t="s">
        <v>649</v>
      </c>
      <c r="D715" s="110">
        <f>SUM(D716:D718)</f>
        <v>1000000</v>
      </c>
      <c r="E715" s="110">
        <f t="shared" ref="E715:F715" si="342">SUM(E716:E718)</f>
        <v>11290460</v>
      </c>
      <c r="F715" s="110">
        <f t="shared" si="342"/>
        <v>0</v>
      </c>
    </row>
    <row r="716" spans="1:6" s="31" customFormat="1" ht="54" hidden="1" customHeight="1" x14ac:dyDescent="0.3">
      <c r="A716" s="45" t="s">
        <v>936</v>
      </c>
      <c r="B716" s="148" t="s">
        <v>1304</v>
      </c>
      <c r="C716" s="133" t="s">
        <v>762</v>
      </c>
      <c r="D716" s="154">
        <v>0</v>
      </c>
      <c r="E716" s="154">
        <v>11290460</v>
      </c>
      <c r="F716" s="154">
        <v>0</v>
      </c>
    </row>
    <row r="717" spans="1:6" s="31" customFormat="1" ht="54" hidden="1" customHeight="1" x14ac:dyDescent="0.3">
      <c r="A717" s="45" t="s">
        <v>935</v>
      </c>
      <c r="B717" s="45"/>
      <c r="C717" s="133" t="s">
        <v>762</v>
      </c>
      <c r="D717" s="136">
        <v>0</v>
      </c>
      <c r="E717" s="136">
        <v>0</v>
      </c>
      <c r="F717" s="136">
        <v>0</v>
      </c>
    </row>
    <row r="718" spans="1:6" s="31" customFormat="1" hidden="1" x14ac:dyDescent="0.3">
      <c r="A718" s="138" t="s">
        <v>1305</v>
      </c>
      <c r="B718" s="150" t="s">
        <v>1306</v>
      </c>
      <c r="C718" s="133" t="s">
        <v>762</v>
      </c>
      <c r="D718" s="154">
        <v>1000000</v>
      </c>
      <c r="E718" s="154">
        <v>0</v>
      </c>
      <c r="F718" s="154">
        <v>0</v>
      </c>
    </row>
    <row r="719" spans="1:6" s="32" customFormat="1" ht="37.5" hidden="1" x14ac:dyDescent="0.3">
      <c r="A719" s="134" t="s">
        <v>650</v>
      </c>
      <c r="B719" s="134"/>
      <c r="C719" s="135" t="s">
        <v>651</v>
      </c>
      <c r="D719" s="110">
        <f t="shared" ref="D719:F719" si="343">SUM(D720)</f>
        <v>0</v>
      </c>
      <c r="E719" s="110">
        <f t="shared" si="343"/>
        <v>0</v>
      </c>
      <c r="F719" s="110">
        <f t="shared" si="343"/>
        <v>0</v>
      </c>
    </row>
    <row r="720" spans="1:6" s="32" customFormat="1" ht="37.5" hidden="1" x14ac:dyDescent="0.3">
      <c r="A720" s="134" t="s">
        <v>652</v>
      </c>
      <c r="B720" s="134"/>
      <c r="C720" s="135" t="s">
        <v>653</v>
      </c>
      <c r="D720" s="110">
        <f>SUM(D721:D722)</f>
        <v>0</v>
      </c>
      <c r="E720" s="110">
        <f t="shared" ref="E720:F720" si="344">SUM(E721:E722)</f>
        <v>0</v>
      </c>
      <c r="F720" s="110">
        <f t="shared" si="344"/>
        <v>0</v>
      </c>
    </row>
    <row r="721" spans="1:47" s="32" customFormat="1" ht="37.5" hidden="1" x14ac:dyDescent="0.3">
      <c r="A721" s="45" t="s">
        <v>654</v>
      </c>
      <c r="B721" s="45"/>
      <c r="C721" s="133" t="s">
        <v>655</v>
      </c>
      <c r="D721" s="90">
        <v>0</v>
      </c>
      <c r="E721" s="90">
        <v>0</v>
      </c>
      <c r="F721" s="90">
        <v>0</v>
      </c>
    </row>
    <row r="722" spans="1:47" s="31" customFormat="1" ht="93.75" hidden="1" x14ac:dyDescent="0.3">
      <c r="A722" s="45" t="s">
        <v>656</v>
      </c>
      <c r="B722" s="45"/>
      <c r="C722" s="133" t="s">
        <v>657</v>
      </c>
      <c r="D722" s="136">
        <v>0</v>
      </c>
      <c r="E722" s="136">
        <v>0</v>
      </c>
      <c r="F722" s="136">
        <v>0</v>
      </c>
    </row>
    <row r="723" spans="1:47" s="32" customFormat="1" ht="30.75" customHeight="1" x14ac:dyDescent="0.3">
      <c r="A723" s="109" t="s">
        <v>658</v>
      </c>
      <c r="B723" s="109"/>
      <c r="C723" s="44" t="s">
        <v>659</v>
      </c>
      <c r="D723" s="110">
        <f t="shared" ref="D723:F724" si="345">SUM(D724)</f>
        <v>278106300</v>
      </c>
      <c r="E723" s="110">
        <f t="shared" si="345"/>
        <v>268464000</v>
      </c>
      <c r="F723" s="110">
        <f t="shared" si="345"/>
        <v>256737500</v>
      </c>
    </row>
    <row r="724" spans="1:47" s="32" customFormat="1" ht="42.75" customHeight="1" x14ac:dyDescent="0.3">
      <c r="A724" s="109" t="s">
        <v>660</v>
      </c>
      <c r="B724" s="109"/>
      <c r="C724" s="44" t="s">
        <v>661</v>
      </c>
      <c r="D724" s="110">
        <f>SUM(D725)</f>
        <v>278106300</v>
      </c>
      <c r="E724" s="110">
        <f t="shared" si="345"/>
        <v>268464000</v>
      </c>
      <c r="F724" s="110">
        <f t="shared" si="345"/>
        <v>256737500</v>
      </c>
    </row>
    <row r="725" spans="1:47" s="32" customFormat="1" hidden="1" x14ac:dyDescent="0.3">
      <c r="A725" s="45" t="s">
        <v>662</v>
      </c>
      <c r="B725" s="148" t="s">
        <v>1291</v>
      </c>
      <c r="C725" s="133" t="s">
        <v>910</v>
      </c>
      <c r="D725" s="156">
        <v>278106300</v>
      </c>
      <c r="E725" s="156">
        <v>268464000</v>
      </c>
      <c r="F725" s="158">
        <v>256737500</v>
      </c>
    </row>
    <row r="726" spans="1:47" s="32" customFormat="1" ht="18" hidden="1" customHeight="1" x14ac:dyDescent="0.3">
      <c r="A726" s="40" t="s">
        <v>1241</v>
      </c>
      <c r="B726" s="40"/>
      <c r="C726" s="41" t="s">
        <v>771</v>
      </c>
      <c r="D726" s="42">
        <f>D727</f>
        <v>0</v>
      </c>
      <c r="E726" s="50">
        <v>0</v>
      </c>
      <c r="F726" s="139">
        <v>0</v>
      </c>
      <c r="H726" s="54"/>
      <c r="I726" s="56"/>
      <c r="K726" s="54"/>
      <c r="L726" s="54"/>
      <c r="N726" s="54"/>
      <c r="P726" s="54"/>
      <c r="T726" s="75"/>
      <c r="U726" s="74"/>
      <c r="W726" s="74"/>
      <c r="AA726" s="74"/>
      <c r="AE726" s="54"/>
      <c r="AI726" s="75"/>
      <c r="AJ726" s="75"/>
      <c r="AK726" s="74"/>
      <c r="AL726" s="84"/>
      <c r="AS726" s="54"/>
      <c r="AU726" s="74"/>
    </row>
    <row r="727" spans="1:47" s="43" customFormat="1" ht="36.75" hidden="1" customHeight="1" x14ac:dyDescent="0.3">
      <c r="A727" s="40" t="s">
        <v>1242</v>
      </c>
      <c r="B727" s="40"/>
      <c r="C727" s="41" t="s">
        <v>770</v>
      </c>
      <c r="D727" s="42">
        <f>D728</f>
        <v>0</v>
      </c>
      <c r="E727" s="50">
        <v>0</v>
      </c>
      <c r="F727" s="86">
        <v>0</v>
      </c>
      <c r="G727" s="53"/>
      <c r="H727" s="53"/>
      <c r="I727" s="51"/>
      <c r="J727" s="51"/>
      <c r="K727" s="53"/>
      <c r="L727" s="53"/>
      <c r="M727" s="51"/>
      <c r="N727" s="53"/>
      <c r="O727" s="51"/>
      <c r="P727" s="53"/>
      <c r="Q727" s="51"/>
      <c r="R727" s="52"/>
      <c r="S727" s="69"/>
      <c r="T727" s="69"/>
      <c r="U727" s="51"/>
      <c r="V727" s="52"/>
      <c r="W727" s="51"/>
      <c r="X727" s="51"/>
      <c r="Y727" s="63"/>
      <c r="Z727" s="69"/>
      <c r="AA727" s="69"/>
      <c r="AB727" s="51"/>
      <c r="AC727" s="51"/>
      <c r="AD727" s="52"/>
      <c r="AE727" s="51"/>
      <c r="AF727" s="53"/>
      <c r="AG727" s="52"/>
      <c r="AH727" s="69"/>
      <c r="AI727" s="69"/>
      <c r="AJ727" s="69"/>
      <c r="AK727" s="51"/>
      <c r="AL727" s="53"/>
      <c r="AM727" s="51"/>
      <c r="AN727" s="51"/>
      <c r="AO727" s="52"/>
      <c r="AP727" s="51"/>
      <c r="AQ727" s="69"/>
      <c r="AR727" s="51"/>
      <c r="AS727" s="53"/>
      <c r="AT727" s="52"/>
      <c r="AU727" s="51"/>
    </row>
    <row r="728" spans="1:47" s="43" customFormat="1" ht="31.15" hidden="1" customHeight="1" x14ac:dyDescent="0.3">
      <c r="A728" s="45" t="s">
        <v>772</v>
      </c>
      <c r="B728" s="45"/>
      <c r="C728" s="46" t="s">
        <v>773</v>
      </c>
      <c r="D728" s="47">
        <v>0</v>
      </c>
      <c r="E728" s="58">
        <v>0</v>
      </c>
      <c r="F728" s="87">
        <v>0</v>
      </c>
      <c r="G728" s="63"/>
      <c r="H728" s="63"/>
      <c r="I728" s="62"/>
      <c r="J728" s="62"/>
      <c r="K728" s="63"/>
      <c r="L728" s="63"/>
      <c r="M728" s="62"/>
      <c r="N728" s="63"/>
      <c r="O728" s="62"/>
      <c r="P728" s="63"/>
      <c r="Q728" s="62"/>
      <c r="R728" s="64"/>
      <c r="S728" s="70"/>
      <c r="T728" s="70"/>
      <c r="U728" s="62"/>
      <c r="V728" s="64"/>
      <c r="W728" s="62"/>
      <c r="X728" s="62"/>
      <c r="Y728" s="55"/>
      <c r="Z728" s="65"/>
      <c r="AA728" s="72"/>
      <c r="AB728" s="57"/>
      <c r="AC728" s="57"/>
      <c r="AD728" s="65"/>
      <c r="AE728" s="57"/>
      <c r="AF728" s="55"/>
      <c r="AH728" s="72"/>
      <c r="AI728" s="72"/>
      <c r="AJ728" s="72"/>
      <c r="AK728" s="57"/>
      <c r="AL728" s="55"/>
      <c r="AM728" s="57"/>
      <c r="AN728" s="57"/>
      <c r="AP728" s="57"/>
      <c r="AQ728" s="72"/>
      <c r="AR728" s="57"/>
      <c r="AS728" s="55"/>
      <c r="AU728" s="57"/>
    </row>
    <row r="729" spans="1:47" s="43" customFormat="1" ht="18" hidden="1" customHeight="1" x14ac:dyDescent="0.3">
      <c r="A729" s="40" t="s">
        <v>1243</v>
      </c>
      <c r="B729" s="40"/>
      <c r="C729" s="41" t="s">
        <v>775</v>
      </c>
      <c r="D729" s="42">
        <v>0</v>
      </c>
      <c r="E729" s="50">
        <v>0</v>
      </c>
      <c r="F729" s="86">
        <f>F731</f>
        <v>0</v>
      </c>
      <c r="G729" s="60"/>
      <c r="H729" s="60"/>
      <c r="I729" s="59"/>
      <c r="J729" s="59"/>
      <c r="K729" s="60"/>
      <c r="L729" s="60"/>
      <c r="M729" s="59"/>
      <c r="N729" s="60"/>
      <c r="O729" s="59"/>
      <c r="P729" s="60"/>
      <c r="Q729" s="59"/>
      <c r="R729" s="61"/>
      <c r="S729" s="71"/>
      <c r="T729" s="71"/>
      <c r="U729" s="59"/>
      <c r="V729" s="61"/>
      <c r="W729" s="59"/>
      <c r="X729" s="59"/>
      <c r="Y729" s="51"/>
      <c r="Z729" s="52"/>
      <c r="AA729" s="69"/>
      <c r="AB729" s="51"/>
      <c r="AC729" s="51"/>
      <c r="AD729" s="52"/>
      <c r="AE729" s="51"/>
      <c r="AF729" s="53"/>
      <c r="AG729" s="52"/>
      <c r="AH729" s="69"/>
      <c r="AI729" s="70"/>
      <c r="AJ729" s="72"/>
      <c r="AK729" s="57"/>
      <c r="AL729" s="55"/>
      <c r="AM729" s="57"/>
      <c r="AN729" s="57"/>
      <c r="AP729" s="57"/>
      <c r="AQ729" s="72"/>
      <c r="AR729" s="57"/>
      <c r="AS729" s="55"/>
      <c r="AU729" s="57"/>
    </row>
    <row r="730" spans="1:47" s="43" customFormat="1" ht="36" hidden="1" customHeight="1" x14ac:dyDescent="0.3">
      <c r="A730" s="40" t="s">
        <v>1244</v>
      </c>
      <c r="B730" s="40"/>
      <c r="C730" s="41" t="s">
        <v>776</v>
      </c>
      <c r="D730" s="42">
        <v>0</v>
      </c>
      <c r="E730" s="50">
        <v>0</v>
      </c>
      <c r="F730" s="88">
        <f>F731</f>
        <v>0</v>
      </c>
      <c r="G730" s="60"/>
      <c r="H730" s="60"/>
      <c r="I730" s="59"/>
      <c r="J730" s="59"/>
      <c r="K730" s="60"/>
      <c r="L730" s="60"/>
      <c r="M730" s="59"/>
      <c r="N730" s="60"/>
      <c r="O730" s="59"/>
      <c r="P730" s="60"/>
      <c r="Q730" s="59"/>
      <c r="R730" s="61"/>
      <c r="S730" s="71"/>
      <c r="T730" s="71"/>
      <c r="U730" s="59"/>
      <c r="V730" s="61"/>
      <c r="W730" s="59"/>
      <c r="X730" s="59"/>
      <c r="Y730" s="59"/>
      <c r="Z730" s="61"/>
      <c r="AA730" s="71"/>
      <c r="AB730" s="59"/>
      <c r="AC730" s="59"/>
      <c r="AD730" s="61"/>
      <c r="AE730" s="59"/>
      <c r="AF730" s="60"/>
      <c r="AG730" s="61"/>
      <c r="AH730" s="71"/>
      <c r="AI730" s="69"/>
      <c r="AJ730" s="69"/>
      <c r="AK730" s="51"/>
      <c r="AL730" s="53"/>
      <c r="AM730" s="51"/>
      <c r="AN730" s="51"/>
      <c r="AO730" s="52"/>
      <c r="AP730" s="51"/>
      <c r="AQ730" s="69"/>
      <c r="AR730" s="51"/>
      <c r="AS730" s="51"/>
      <c r="AT730" s="52"/>
      <c r="AU730" s="51"/>
    </row>
    <row r="731" spans="1:47" s="43" customFormat="1" ht="31.15" hidden="1" customHeight="1" x14ac:dyDescent="0.3">
      <c r="A731" s="45" t="s">
        <v>774</v>
      </c>
      <c r="B731" s="45"/>
      <c r="C731" s="46" t="s">
        <v>777</v>
      </c>
      <c r="D731" s="47">
        <v>0</v>
      </c>
      <c r="E731" s="47">
        <v>0</v>
      </c>
      <c r="F731" s="85">
        <v>0</v>
      </c>
      <c r="G731" s="48"/>
      <c r="H731" s="55"/>
      <c r="I731" s="57"/>
      <c r="J731" s="57"/>
      <c r="K731" s="55"/>
      <c r="L731" s="55"/>
      <c r="M731" s="57"/>
      <c r="N731" s="55"/>
      <c r="O731" s="57"/>
      <c r="P731" s="55"/>
      <c r="Q731" s="57"/>
      <c r="S731" s="72"/>
      <c r="T731" s="72"/>
      <c r="U731" s="57"/>
      <c r="W731" s="57"/>
      <c r="X731" s="57"/>
      <c r="Y731" s="57"/>
      <c r="Z731" s="65"/>
      <c r="AA731" s="72"/>
      <c r="AB731" s="57"/>
      <c r="AC731" s="57"/>
      <c r="AD731" s="65"/>
      <c r="AE731" s="57"/>
      <c r="AF731" s="55"/>
      <c r="AH731" s="72"/>
      <c r="AI731" s="72"/>
      <c r="AJ731" s="72"/>
      <c r="AK731" s="72"/>
      <c r="AL731" s="55"/>
      <c r="AM731" s="57"/>
      <c r="AN731" s="57"/>
      <c r="AP731" s="57"/>
      <c r="AQ731" s="72"/>
      <c r="AR731" s="57"/>
      <c r="AS731" s="55"/>
      <c r="AU731" s="57"/>
    </row>
    <row r="732" spans="1:47" s="99" customFormat="1" ht="18" customHeight="1" x14ac:dyDescent="0.3">
      <c r="A732" s="40" t="s">
        <v>928</v>
      </c>
      <c r="B732" s="40"/>
      <c r="C732" s="41" t="s">
        <v>931</v>
      </c>
      <c r="D732" s="42">
        <f>D733</f>
        <v>0</v>
      </c>
      <c r="E732" s="42">
        <f t="shared" ref="E732:F732" si="346">E733</f>
        <v>11996800</v>
      </c>
      <c r="F732" s="42">
        <f t="shared" si="346"/>
        <v>210998000</v>
      </c>
      <c r="G732" s="96"/>
      <c r="H732" s="97"/>
      <c r="I732" s="98"/>
      <c r="J732" s="98"/>
      <c r="K732" s="97"/>
      <c r="L732" s="97"/>
      <c r="M732" s="98"/>
      <c r="N732" s="97"/>
      <c r="O732" s="98"/>
      <c r="P732" s="97"/>
      <c r="Q732" s="98"/>
      <c r="S732" s="100"/>
      <c r="T732" s="100"/>
      <c r="U732" s="98"/>
      <c r="W732" s="98"/>
      <c r="X732" s="98"/>
      <c r="Y732" s="98"/>
      <c r="Z732" s="101"/>
      <c r="AA732" s="100"/>
      <c r="AB732" s="98"/>
      <c r="AC732" s="98"/>
      <c r="AD732" s="101"/>
      <c r="AE732" s="98"/>
      <c r="AF732" s="97"/>
      <c r="AH732" s="100"/>
      <c r="AI732" s="100"/>
      <c r="AJ732" s="100"/>
      <c r="AK732" s="100"/>
      <c r="AL732" s="97"/>
      <c r="AM732" s="98"/>
      <c r="AN732" s="98"/>
      <c r="AP732" s="98"/>
      <c r="AQ732" s="100"/>
      <c r="AR732" s="98"/>
      <c r="AS732" s="97"/>
      <c r="AU732" s="98"/>
    </row>
    <row r="733" spans="1:47" s="99" customFormat="1" ht="37.5" x14ac:dyDescent="0.3">
      <c r="A733" s="40" t="s">
        <v>929</v>
      </c>
      <c r="B733" s="40"/>
      <c r="C733" s="41" t="s">
        <v>932</v>
      </c>
      <c r="D733" s="42">
        <f>D734</f>
        <v>0</v>
      </c>
      <c r="E733" s="42">
        <f t="shared" ref="E733:F733" si="347">E734</f>
        <v>11996800</v>
      </c>
      <c r="F733" s="42">
        <f t="shared" si="347"/>
        <v>210998000</v>
      </c>
      <c r="G733" s="96"/>
      <c r="H733" s="97"/>
      <c r="I733" s="98"/>
      <c r="J733" s="98"/>
      <c r="K733" s="97"/>
      <c r="L733" s="97"/>
      <c r="M733" s="98"/>
      <c r="N733" s="97"/>
      <c r="O733" s="98"/>
      <c r="P733" s="97"/>
      <c r="Q733" s="98"/>
      <c r="S733" s="100"/>
      <c r="T733" s="100"/>
      <c r="U733" s="98"/>
      <c r="W733" s="98"/>
      <c r="X733" s="98"/>
      <c r="Y733" s="98"/>
      <c r="Z733" s="101"/>
      <c r="AA733" s="100"/>
      <c r="AB733" s="98"/>
      <c r="AC733" s="98"/>
      <c r="AD733" s="101"/>
      <c r="AE733" s="98"/>
      <c r="AF733" s="97"/>
      <c r="AH733" s="100"/>
      <c r="AI733" s="100"/>
      <c r="AJ733" s="100"/>
      <c r="AK733" s="100"/>
      <c r="AL733" s="97"/>
      <c r="AM733" s="98"/>
      <c r="AN733" s="98"/>
      <c r="AP733" s="98"/>
      <c r="AQ733" s="100"/>
      <c r="AR733" s="98"/>
      <c r="AS733" s="97"/>
      <c r="AU733" s="98"/>
    </row>
    <row r="734" spans="1:47" s="43" customFormat="1" ht="37.5" hidden="1" x14ac:dyDescent="0.3">
      <c r="A734" s="45" t="s">
        <v>930</v>
      </c>
      <c r="B734" s="148" t="s">
        <v>1313</v>
      </c>
      <c r="C734" s="46" t="s">
        <v>937</v>
      </c>
      <c r="D734" s="155">
        <v>0</v>
      </c>
      <c r="E734" s="155">
        <v>11996800</v>
      </c>
      <c r="F734" s="157">
        <v>210998000</v>
      </c>
      <c r="G734" s="48"/>
      <c r="H734" s="55"/>
      <c r="I734" s="57"/>
      <c r="J734" s="57"/>
      <c r="K734" s="55"/>
      <c r="L734" s="55"/>
      <c r="M734" s="57"/>
      <c r="N734" s="55"/>
      <c r="O734" s="57"/>
      <c r="P734" s="55"/>
      <c r="Q734" s="57"/>
      <c r="S734" s="72"/>
      <c r="T734" s="72"/>
      <c r="U734" s="57"/>
      <c r="W734" s="57"/>
      <c r="X734" s="57"/>
      <c r="Y734" s="57"/>
      <c r="Z734" s="65"/>
      <c r="AA734" s="72"/>
      <c r="AB734" s="57"/>
      <c r="AC734" s="57"/>
      <c r="AD734" s="65"/>
      <c r="AE734" s="57"/>
      <c r="AF734" s="55"/>
      <c r="AH734" s="72"/>
      <c r="AI734" s="72"/>
      <c r="AJ734" s="72"/>
      <c r="AK734" s="72"/>
      <c r="AL734" s="55"/>
      <c r="AM734" s="57"/>
      <c r="AN734" s="57"/>
      <c r="AP734" s="57"/>
      <c r="AQ734" s="72"/>
      <c r="AR734" s="57"/>
      <c r="AS734" s="55"/>
      <c r="AU734" s="57"/>
    </row>
    <row r="735" spans="1:47" s="43" customFormat="1" ht="37.5" hidden="1" x14ac:dyDescent="0.3">
      <c r="A735" s="140" t="s">
        <v>1245</v>
      </c>
      <c r="B735" s="140"/>
      <c r="C735" s="41" t="s">
        <v>788</v>
      </c>
      <c r="D735" s="42">
        <f>D736</f>
        <v>0</v>
      </c>
      <c r="E735" s="42">
        <f t="shared" ref="E735:F735" si="348">E736</f>
        <v>0</v>
      </c>
      <c r="F735" s="42">
        <f t="shared" si="348"/>
        <v>0</v>
      </c>
      <c r="G735" s="48"/>
      <c r="H735" s="55"/>
      <c r="I735" s="57"/>
      <c r="J735" s="57"/>
      <c r="K735" s="55"/>
      <c r="L735" s="55"/>
      <c r="M735" s="57"/>
      <c r="N735" s="55"/>
      <c r="O735" s="57"/>
      <c r="P735" s="55"/>
      <c r="Q735" s="57"/>
      <c r="S735" s="72"/>
      <c r="T735" s="72"/>
      <c r="U735" s="57"/>
      <c r="W735" s="57"/>
      <c r="X735" s="57"/>
      <c r="Y735" s="57"/>
      <c r="Z735" s="65"/>
      <c r="AA735" s="72"/>
      <c r="AB735" s="57"/>
      <c r="AC735" s="57"/>
      <c r="AD735" s="65"/>
      <c r="AE735" s="57"/>
      <c r="AF735" s="55"/>
      <c r="AH735" s="72"/>
      <c r="AI735" s="72"/>
      <c r="AJ735" s="72"/>
      <c r="AK735" s="72"/>
      <c r="AL735" s="55"/>
      <c r="AM735" s="57"/>
      <c r="AN735" s="57"/>
      <c r="AP735" s="57"/>
      <c r="AQ735" s="72"/>
      <c r="AR735" s="57"/>
      <c r="AS735" s="55"/>
      <c r="AU735" s="57"/>
    </row>
    <row r="736" spans="1:47" s="43" customFormat="1" ht="37.5" hidden="1" x14ac:dyDescent="0.3">
      <c r="A736" s="140" t="s">
        <v>1246</v>
      </c>
      <c r="B736" s="140"/>
      <c r="C736" s="41" t="s">
        <v>787</v>
      </c>
      <c r="D736" s="42">
        <f>D737</f>
        <v>0</v>
      </c>
      <c r="E736" s="42">
        <f t="shared" ref="E736:F736" si="349">E737</f>
        <v>0</v>
      </c>
      <c r="F736" s="42">
        <f t="shared" si="349"/>
        <v>0</v>
      </c>
      <c r="G736" s="48"/>
      <c r="H736" s="55"/>
      <c r="I736" s="57"/>
      <c r="J736" s="57"/>
      <c r="K736" s="55"/>
      <c r="L736" s="55"/>
      <c r="M736" s="57"/>
      <c r="N736" s="55"/>
      <c r="O736" s="57"/>
      <c r="P736" s="55"/>
      <c r="Q736" s="57"/>
      <c r="S736" s="72"/>
      <c r="T736" s="72"/>
      <c r="U736" s="57"/>
      <c r="W736" s="57"/>
      <c r="X736" s="57"/>
      <c r="Y736" s="57"/>
      <c r="Z736" s="65"/>
      <c r="AA736" s="72"/>
      <c r="AB736" s="57"/>
      <c r="AC736" s="57"/>
      <c r="AD736" s="65"/>
      <c r="AE736" s="57"/>
      <c r="AF736" s="55"/>
      <c r="AH736" s="72"/>
      <c r="AI736" s="72"/>
      <c r="AJ736" s="72"/>
      <c r="AK736" s="72"/>
      <c r="AL736" s="55"/>
      <c r="AM736" s="57"/>
      <c r="AN736" s="57"/>
      <c r="AP736" s="57"/>
      <c r="AQ736" s="72"/>
      <c r="AR736" s="57"/>
      <c r="AS736" s="55"/>
      <c r="AU736" s="57"/>
    </row>
    <row r="737" spans="1:47" s="43" customFormat="1" hidden="1" x14ac:dyDescent="0.3">
      <c r="A737" s="105" t="s">
        <v>789</v>
      </c>
      <c r="B737" s="105"/>
      <c r="C737" s="46" t="s">
        <v>809</v>
      </c>
      <c r="D737" s="90">
        <v>0</v>
      </c>
      <c r="E737" s="90">
        <v>0</v>
      </c>
      <c r="F737" s="91">
        <v>0</v>
      </c>
      <c r="G737" s="48"/>
      <c r="H737" s="55"/>
      <c r="I737" s="57"/>
      <c r="J737" s="57"/>
      <c r="K737" s="55"/>
      <c r="L737" s="55"/>
      <c r="M737" s="57"/>
      <c r="N737" s="55"/>
      <c r="O737" s="57"/>
      <c r="P737" s="55"/>
      <c r="Q737" s="57"/>
      <c r="S737" s="72"/>
      <c r="T737" s="72"/>
      <c r="U737" s="57"/>
      <c r="W737" s="57"/>
      <c r="X737" s="57"/>
      <c r="Y737" s="57"/>
      <c r="Z737" s="65"/>
      <c r="AA737" s="72"/>
      <c r="AB737" s="57"/>
      <c r="AC737" s="57"/>
      <c r="AD737" s="65"/>
      <c r="AE737" s="57"/>
      <c r="AF737" s="55"/>
      <c r="AH737" s="72"/>
      <c r="AI737" s="72"/>
      <c r="AJ737" s="72"/>
      <c r="AK737" s="72"/>
      <c r="AL737" s="55"/>
      <c r="AM737" s="57"/>
      <c r="AN737" s="57"/>
      <c r="AP737" s="57"/>
      <c r="AQ737" s="72"/>
      <c r="AR737" s="57"/>
      <c r="AS737" s="55"/>
      <c r="AU737" s="57"/>
    </row>
    <row r="738" spans="1:47" s="43" customFormat="1" hidden="1" x14ac:dyDescent="0.3">
      <c r="A738" s="141" t="s">
        <v>1075</v>
      </c>
      <c r="B738" s="141"/>
      <c r="C738" s="41" t="s">
        <v>1078</v>
      </c>
      <c r="D738" s="42">
        <f>D739</f>
        <v>0</v>
      </c>
      <c r="E738" s="42">
        <f t="shared" ref="E738:F738" si="350">E739</f>
        <v>0</v>
      </c>
      <c r="F738" s="42">
        <f t="shared" si="350"/>
        <v>0</v>
      </c>
      <c r="G738" s="48"/>
      <c r="H738" s="55"/>
      <c r="I738" s="57"/>
      <c r="J738" s="57"/>
      <c r="K738" s="55"/>
      <c r="L738" s="55"/>
      <c r="M738" s="57"/>
      <c r="N738" s="55"/>
      <c r="O738" s="57"/>
      <c r="P738" s="55"/>
      <c r="Q738" s="57"/>
      <c r="S738" s="72"/>
      <c r="T738" s="72"/>
      <c r="U738" s="57"/>
      <c r="W738" s="57"/>
      <c r="X738" s="57"/>
      <c r="Y738" s="57"/>
      <c r="Z738" s="65"/>
      <c r="AA738" s="72"/>
      <c r="AB738" s="57"/>
      <c r="AC738" s="57"/>
      <c r="AD738" s="65"/>
      <c r="AE738" s="57"/>
      <c r="AF738" s="55"/>
      <c r="AH738" s="72"/>
      <c r="AI738" s="72"/>
      <c r="AJ738" s="72"/>
      <c r="AK738" s="72"/>
      <c r="AL738" s="55"/>
      <c r="AM738" s="57"/>
      <c r="AN738" s="57"/>
      <c r="AP738" s="57"/>
      <c r="AQ738" s="72"/>
      <c r="AR738" s="57"/>
      <c r="AS738" s="55"/>
      <c r="AU738" s="57"/>
    </row>
    <row r="739" spans="1:47" s="43" customFormat="1" ht="37.5" hidden="1" x14ac:dyDescent="0.3">
      <c r="A739" s="141" t="s">
        <v>1076</v>
      </c>
      <c r="B739" s="141"/>
      <c r="C739" s="41" t="s">
        <v>1079</v>
      </c>
      <c r="D739" s="42">
        <f>D740+D741</f>
        <v>0</v>
      </c>
      <c r="E739" s="42">
        <f t="shared" ref="E739:F739" si="351">E740+E741</f>
        <v>0</v>
      </c>
      <c r="F739" s="42">
        <f t="shared" si="351"/>
        <v>0</v>
      </c>
      <c r="G739" s="48"/>
      <c r="H739" s="55"/>
      <c r="I739" s="57"/>
      <c r="J739" s="57"/>
      <c r="K739" s="55"/>
      <c r="L739" s="55"/>
      <c r="M739" s="57"/>
      <c r="N739" s="55"/>
      <c r="O739" s="57"/>
      <c r="P739" s="55"/>
      <c r="Q739" s="57"/>
      <c r="S739" s="72"/>
      <c r="T739" s="72"/>
      <c r="U739" s="57"/>
      <c r="W739" s="57"/>
      <c r="X739" s="57"/>
      <c r="Y739" s="57"/>
      <c r="Z739" s="65"/>
      <c r="AA739" s="72"/>
      <c r="AB739" s="57"/>
      <c r="AC739" s="57"/>
      <c r="AD739" s="65"/>
      <c r="AE739" s="57"/>
      <c r="AF739" s="55"/>
      <c r="AH739" s="72"/>
      <c r="AI739" s="72"/>
      <c r="AJ739" s="72"/>
      <c r="AK739" s="72"/>
      <c r="AL739" s="55"/>
      <c r="AM739" s="57"/>
      <c r="AN739" s="57"/>
      <c r="AP739" s="57"/>
      <c r="AQ739" s="72"/>
      <c r="AR739" s="57"/>
      <c r="AS739" s="55"/>
      <c r="AU739" s="57"/>
    </row>
    <row r="740" spans="1:47" s="43" customFormat="1" ht="56.25" hidden="1" x14ac:dyDescent="0.3">
      <c r="A740" s="105" t="s">
        <v>1077</v>
      </c>
      <c r="B740" s="105"/>
      <c r="C740" s="46" t="s">
        <v>1080</v>
      </c>
      <c r="D740" s="47">
        <v>0</v>
      </c>
      <c r="E740" s="47">
        <v>0</v>
      </c>
      <c r="F740" s="85">
        <v>0</v>
      </c>
      <c r="G740" s="48"/>
      <c r="H740" s="55"/>
      <c r="I740" s="57"/>
      <c r="J740" s="57"/>
      <c r="K740" s="55"/>
      <c r="L740" s="55"/>
      <c r="M740" s="57"/>
      <c r="N740" s="55"/>
      <c r="O740" s="57"/>
      <c r="P740" s="55"/>
      <c r="Q740" s="57"/>
      <c r="S740" s="72"/>
      <c r="T740" s="72"/>
      <c r="U740" s="57"/>
      <c r="W740" s="57"/>
      <c r="X740" s="57"/>
      <c r="Y740" s="57"/>
      <c r="Z740" s="65"/>
      <c r="AA740" s="72"/>
      <c r="AB740" s="57"/>
      <c r="AC740" s="57"/>
      <c r="AD740" s="65"/>
      <c r="AE740" s="57"/>
      <c r="AF740" s="55"/>
      <c r="AH740" s="72"/>
      <c r="AI740" s="72"/>
      <c r="AJ740" s="72"/>
      <c r="AK740" s="72"/>
      <c r="AL740" s="55"/>
      <c r="AM740" s="57"/>
      <c r="AN740" s="57"/>
      <c r="AP740" s="57"/>
      <c r="AQ740" s="72"/>
      <c r="AR740" s="57"/>
      <c r="AS740" s="55"/>
      <c r="AU740" s="57"/>
    </row>
    <row r="741" spans="1:47" s="43" customFormat="1" ht="37.5" hidden="1" x14ac:dyDescent="0.3">
      <c r="A741" s="105" t="s">
        <v>1084</v>
      </c>
      <c r="B741" s="105"/>
      <c r="C741" s="46" t="s">
        <v>1085</v>
      </c>
      <c r="D741" s="47">
        <v>0</v>
      </c>
      <c r="E741" s="47">
        <v>0</v>
      </c>
      <c r="F741" s="85">
        <v>0</v>
      </c>
      <c r="G741" s="48"/>
      <c r="H741" s="55"/>
      <c r="I741" s="57"/>
      <c r="J741" s="57"/>
      <c r="K741" s="55"/>
      <c r="L741" s="55"/>
      <c r="M741" s="57"/>
      <c r="N741" s="55"/>
      <c r="O741" s="57"/>
      <c r="P741" s="55"/>
      <c r="Q741" s="57"/>
      <c r="S741" s="72"/>
      <c r="T741" s="72"/>
      <c r="U741" s="57"/>
      <c r="W741" s="57"/>
      <c r="X741" s="57"/>
      <c r="Y741" s="57"/>
      <c r="Z741" s="65"/>
      <c r="AA741" s="72"/>
      <c r="AB741" s="57"/>
      <c r="AC741" s="57"/>
      <c r="AD741" s="65"/>
      <c r="AE741" s="57"/>
      <c r="AF741" s="55"/>
      <c r="AH741" s="72"/>
      <c r="AI741" s="72"/>
      <c r="AJ741" s="72"/>
      <c r="AK741" s="72"/>
      <c r="AL741" s="55"/>
      <c r="AM741" s="57"/>
      <c r="AN741" s="57"/>
      <c r="AP741" s="57"/>
      <c r="AQ741" s="72"/>
      <c r="AR741" s="57"/>
      <c r="AS741" s="55"/>
      <c r="AU741" s="57"/>
    </row>
    <row r="742" spans="1:47" s="32" customFormat="1" ht="23.25" customHeight="1" x14ac:dyDescent="0.3">
      <c r="A742" s="134" t="s">
        <v>663</v>
      </c>
      <c r="B742" s="134"/>
      <c r="C742" s="135" t="s">
        <v>664</v>
      </c>
      <c r="D742" s="110">
        <f t="shared" ref="D742:F742" si="352">SUM(D743)</f>
        <v>939602400</v>
      </c>
      <c r="E742" s="110">
        <f t="shared" si="352"/>
        <v>681459000</v>
      </c>
      <c r="F742" s="110">
        <f t="shared" si="352"/>
        <v>508894400</v>
      </c>
      <c r="G742" s="49"/>
      <c r="H742" s="54"/>
      <c r="I742" s="56"/>
      <c r="J742" s="56"/>
      <c r="K742" s="54"/>
      <c r="L742" s="54"/>
      <c r="M742" s="56"/>
      <c r="N742" s="54"/>
      <c r="O742" s="56"/>
      <c r="P742" s="54"/>
      <c r="Q742" s="56"/>
      <c r="S742" s="73"/>
      <c r="T742" s="73"/>
      <c r="U742" s="56"/>
      <c r="W742" s="56"/>
      <c r="X742" s="56"/>
      <c r="Y742" s="56"/>
      <c r="Z742" s="77"/>
      <c r="AA742" s="73"/>
      <c r="AB742" s="56"/>
      <c r="AC742" s="56"/>
      <c r="AD742" s="77"/>
      <c r="AE742" s="56"/>
      <c r="AF742" s="54"/>
      <c r="AH742" s="73"/>
      <c r="AI742" s="76"/>
      <c r="AJ742" s="76"/>
      <c r="AK742" s="73"/>
      <c r="AL742" s="54"/>
      <c r="AM742" s="56"/>
      <c r="AN742" s="56"/>
      <c r="AP742" s="68"/>
      <c r="AQ742" s="76"/>
      <c r="AR742" s="68"/>
      <c r="AS742" s="54"/>
      <c r="AU742" s="56"/>
    </row>
    <row r="743" spans="1:47" s="32" customFormat="1" ht="27.75" customHeight="1" x14ac:dyDescent="0.3">
      <c r="A743" s="134" t="s">
        <v>665</v>
      </c>
      <c r="B743" s="134"/>
      <c r="C743" s="135" t="s">
        <v>666</v>
      </c>
      <c r="D743" s="110">
        <f>SUM(D744:D771)</f>
        <v>939602400</v>
      </c>
      <c r="E743" s="110">
        <f t="shared" ref="E743:F743" si="353">SUM(E744:E771)</f>
        <v>681459000</v>
      </c>
      <c r="F743" s="110">
        <f t="shared" si="353"/>
        <v>508894400</v>
      </c>
      <c r="L743" s="54"/>
      <c r="M743" s="56"/>
      <c r="N743" s="54"/>
      <c r="P743" s="54"/>
      <c r="Q743" s="56"/>
      <c r="S743" s="73"/>
      <c r="T743" s="76"/>
      <c r="U743" s="56"/>
      <c r="W743" s="68"/>
      <c r="X743" s="68"/>
      <c r="AA743" s="76"/>
      <c r="AB743" s="56"/>
      <c r="AC743" s="68"/>
      <c r="AD743" s="79"/>
      <c r="AE743" s="73"/>
      <c r="AF743" s="54"/>
      <c r="AH743" s="68"/>
      <c r="AK743" s="73"/>
      <c r="AL743" s="54"/>
      <c r="AS743" s="54"/>
      <c r="AU743" s="68"/>
    </row>
    <row r="744" spans="1:47" s="32" customFormat="1" ht="36" hidden="1" customHeight="1" x14ac:dyDescent="0.3">
      <c r="A744" s="45" t="s">
        <v>667</v>
      </c>
      <c r="B744" s="148" t="s">
        <v>1303</v>
      </c>
      <c r="C744" s="133" t="s">
        <v>668</v>
      </c>
      <c r="D744" s="169">
        <v>55239200</v>
      </c>
      <c r="E744" s="169">
        <v>55239200</v>
      </c>
      <c r="F744" s="169">
        <v>55239200</v>
      </c>
      <c r="S744" s="56"/>
      <c r="U744" s="56"/>
      <c r="AB744" s="56"/>
      <c r="AE744" s="73"/>
      <c r="AF744" s="54"/>
      <c r="AK744" s="73"/>
      <c r="AL744" s="54"/>
    </row>
    <row r="745" spans="1:47" s="32" customFormat="1" ht="56.25" hidden="1" x14ac:dyDescent="0.3">
      <c r="A745" s="45" t="s">
        <v>1320</v>
      </c>
      <c r="B745" s="153" t="s">
        <v>1321</v>
      </c>
      <c r="C745" s="133" t="s">
        <v>1070</v>
      </c>
      <c r="D745" s="169">
        <v>0</v>
      </c>
      <c r="E745" s="169">
        <v>0</v>
      </c>
      <c r="F745" s="169">
        <v>0</v>
      </c>
      <c r="S745" s="56"/>
      <c r="U745" s="56"/>
      <c r="AB745" s="56"/>
      <c r="AE745" s="73"/>
      <c r="AF745" s="54"/>
      <c r="AK745" s="73"/>
      <c r="AL745" s="54"/>
    </row>
    <row r="746" spans="1:47" s="32" customFormat="1" ht="56.25" hidden="1" x14ac:dyDescent="0.3">
      <c r="A746" s="45" t="s">
        <v>1322</v>
      </c>
      <c r="B746" s="153" t="s">
        <v>1323</v>
      </c>
      <c r="C746" s="133" t="s">
        <v>1070</v>
      </c>
      <c r="D746" s="169">
        <v>0</v>
      </c>
      <c r="E746" s="169">
        <v>0</v>
      </c>
      <c r="F746" s="169">
        <v>0</v>
      </c>
      <c r="G746" s="95"/>
      <c r="S746" s="56"/>
      <c r="U746" s="56"/>
      <c r="AB746" s="56"/>
      <c r="AE746" s="73"/>
      <c r="AF746" s="54"/>
      <c r="AK746" s="73"/>
      <c r="AL746" s="54"/>
    </row>
    <row r="747" spans="1:47" s="19" customFormat="1" ht="37.5" hidden="1" x14ac:dyDescent="0.3">
      <c r="A747" s="142" t="s">
        <v>1311</v>
      </c>
      <c r="B747" s="151" t="s">
        <v>1312</v>
      </c>
      <c r="C747" s="133" t="s">
        <v>668</v>
      </c>
      <c r="D747" s="170">
        <v>0</v>
      </c>
      <c r="E747" s="170">
        <v>0</v>
      </c>
      <c r="F747" s="169">
        <v>67039800</v>
      </c>
      <c r="S747" s="66"/>
      <c r="U747" s="66"/>
      <c r="AB747" s="66"/>
      <c r="AE747" s="80"/>
      <c r="AF747" s="81"/>
      <c r="AK747" s="80"/>
      <c r="AL747" s="81"/>
    </row>
    <row r="748" spans="1:47" s="32" customFormat="1" ht="37.5" hidden="1" x14ac:dyDescent="0.3">
      <c r="A748" s="45" t="s">
        <v>1068</v>
      </c>
      <c r="B748" s="45"/>
      <c r="C748" s="133" t="s">
        <v>669</v>
      </c>
      <c r="D748" s="170">
        <v>0</v>
      </c>
      <c r="E748" s="170">
        <v>0</v>
      </c>
      <c r="F748" s="169">
        <v>0</v>
      </c>
      <c r="S748" s="56"/>
      <c r="U748" s="56"/>
      <c r="AB748" s="56"/>
      <c r="AE748" s="73"/>
      <c r="AF748" s="54"/>
      <c r="AK748" s="73"/>
      <c r="AL748" s="54"/>
    </row>
    <row r="749" spans="1:47" s="32" customFormat="1" ht="37.5" hidden="1" x14ac:dyDescent="0.3">
      <c r="A749" s="45" t="s">
        <v>1314</v>
      </c>
      <c r="B749" s="148" t="s">
        <v>1315</v>
      </c>
      <c r="C749" s="133" t="s">
        <v>668</v>
      </c>
      <c r="D749" s="169">
        <v>261541200</v>
      </c>
      <c r="E749" s="169">
        <v>0</v>
      </c>
      <c r="F749" s="169">
        <v>0</v>
      </c>
      <c r="S749" s="56"/>
      <c r="U749" s="56"/>
      <c r="AB749" s="56"/>
      <c r="AE749" s="73"/>
      <c r="AF749" s="54"/>
      <c r="AK749" s="73"/>
      <c r="AL749" s="54"/>
    </row>
    <row r="750" spans="1:47" s="32" customFormat="1" ht="37.5" hidden="1" x14ac:dyDescent="0.3">
      <c r="A750" s="45" t="s">
        <v>778</v>
      </c>
      <c r="B750" s="45"/>
      <c r="C750" s="133" t="s">
        <v>671</v>
      </c>
      <c r="D750" s="169">
        <v>0</v>
      </c>
      <c r="E750" s="169">
        <v>0</v>
      </c>
      <c r="F750" s="169">
        <v>0</v>
      </c>
      <c r="S750" s="56"/>
      <c r="U750" s="56"/>
      <c r="AB750" s="56"/>
      <c r="AE750" s="73"/>
      <c r="AF750" s="54"/>
      <c r="AK750" s="73"/>
      <c r="AL750" s="54"/>
    </row>
    <row r="751" spans="1:47" s="32" customFormat="1" ht="37.5" hidden="1" x14ac:dyDescent="0.3">
      <c r="A751" s="45" t="s">
        <v>1035</v>
      </c>
      <c r="B751" s="45"/>
      <c r="C751" s="133" t="s">
        <v>1026</v>
      </c>
      <c r="D751" s="169">
        <v>0</v>
      </c>
      <c r="E751" s="169">
        <v>0</v>
      </c>
      <c r="F751" s="169">
        <v>0</v>
      </c>
      <c r="S751" s="56"/>
      <c r="U751" s="56"/>
      <c r="AB751" s="56"/>
      <c r="AE751" s="73"/>
      <c r="AF751" s="54"/>
      <c r="AK751" s="73"/>
      <c r="AL751" s="54"/>
    </row>
    <row r="752" spans="1:47" s="31" customFormat="1" ht="37.5" hidden="1" x14ac:dyDescent="0.3">
      <c r="A752" s="45" t="s">
        <v>672</v>
      </c>
      <c r="B752" s="148" t="s">
        <v>1301</v>
      </c>
      <c r="C752" s="133" t="s">
        <v>673</v>
      </c>
      <c r="D752" s="169">
        <v>3692100</v>
      </c>
      <c r="E752" s="169">
        <v>3692100</v>
      </c>
      <c r="F752" s="169">
        <v>3692100</v>
      </c>
      <c r="S752" s="67"/>
      <c r="U752" s="67"/>
      <c r="AB752" s="67"/>
      <c r="AE752" s="82"/>
      <c r="AF752" s="83"/>
      <c r="AK752" s="82"/>
      <c r="AL752" s="83"/>
    </row>
    <row r="753" spans="1:38" s="31" customFormat="1" ht="37.5" hidden="1" x14ac:dyDescent="0.3">
      <c r="A753" s="45" t="s">
        <v>674</v>
      </c>
      <c r="B753" s="45"/>
      <c r="C753" s="133" t="s">
        <v>669</v>
      </c>
      <c r="D753" s="169">
        <v>0</v>
      </c>
      <c r="E753" s="169">
        <v>0</v>
      </c>
      <c r="F753" s="169">
        <v>0</v>
      </c>
      <c r="S753" s="67"/>
      <c r="U753" s="67"/>
      <c r="AB753" s="67"/>
      <c r="AE753" s="82"/>
      <c r="AF753" s="83"/>
      <c r="AK753" s="82"/>
      <c r="AL753" s="83"/>
    </row>
    <row r="754" spans="1:38" s="31" customFormat="1" ht="37.5" hidden="1" x14ac:dyDescent="0.3">
      <c r="A754" s="45" t="s">
        <v>1032</v>
      </c>
      <c r="B754" s="45"/>
      <c r="C754" s="133" t="s">
        <v>668</v>
      </c>
      <c r="D754" s="169">
        <v>0</v>
      </c>
      <c r="E754" s="169">
        <v>0</v>
      </c>
      <c r="F754" s="169">
        <v>0</v>
      </c>
      <c r="S754" s="67"/>
      <c r="U754" s="67"/>
      <c r="AB754" s="67"/>
      <c r="AE754" s="82"/>
      <c r="AF754" s="83"/>
      <c r="AK754" s="82"/>
      <c r="AL754" s="83"/>
    </row>
    <row r="755" spans="1:38" s="31" customFormat="1" ht="37.5" hidden="1" x14ac:dyDescent="0.3">
      <c r="A755" s="45" t="s">
        <v>810</v>
      </c>
      <c r="B755" s="152" t="s">
        <v>1316</v>
      </c>
      <c r="C755" s="133" t="s">
        <v>668</v>
      </c>
      <c r="D755" s="169">
        <v>8997400</v>
      </c>
      <c r="E755" s="169">
        <v>0</v>
      </c>
      <c r="F755" s="169">
        <v>0</v>
      </c>
      <c r="S755" s="67"/>
      <c r="U755" s="67"/>
      <c r="AB755" s="67"/>
      <c r="AE755" s="82"/>
      <c r="AF755" s="83"/>
      <c r="AK755" s="82"/>
      <c r="AL755" s="83"/>
    </row>
    <row r="756" spans="1:38" s="31" customFormat="1" ht="37.5" hidden="1" x14ac:dyDescent="0.3">
      <c r="A756" s="45" t="s">
        <v>755</v>
      </c>
      <c r="B756" s="148" t="s">
        <v>1317</v>
      </c>
      <c r="C756" s="133" t="s">
        <v>668</v>
      </c>
      <c r="D756" s="169">
        <v>1122600</v>
      </c>
      <c r="E756" s="169">
        <v>0</v>
      </c>
      <c r="F756" s="169">
        <v>0</v>
      </c>
      <c r="S756" s="67"/>
      <c r="U756" s="67"/>
      <c r="AB756" s="67"/>
      <c r="AE756" s="82"/>
      <c r="AF756" s="83"/>
      <c r="AK756" s="82"/>
      <c r="AL756" s="83"/>
    </row>
    <row r="757" spans="1:38" s="31" customFormat="1" ht="37.5" hidden="1" x14ac:dyDescent="0.3">
      <c r="A757" s="45" t="s">
        <v>756</v>
      </c>
      <c r="B757" s="45"/>
      <c r="C757" s="133" t="s">
        <v>668</v>
      </c>
      <c r="D757" s="169">
        <v>0</v>
      </c>
      <c r="E757" s="169">
        <v>0</v>
      </c>
      <c r="F757" s="169">
        <v>0</v>
      </c>
      <c r="S757" s="67"/>
      <c r="U757" s="67"/>
      <c r="AB757" s="67"/>
      <c r="AE757" s="82"/>
      <c r="AF757" s="83"/>
      <c r="AK757" s="82"/>
      <c r="AL757" s="83"/>
    </row>
    <row r="758" spans="1:38" s="31" customFormat="1" ht="37.5" hidden="1" x14ac:dyDescent="0.3">
      <c r="A758" s="45" t="s">
        <v>916</v>
      </c>
      <c r="B758" s="148" t="s">
        <v>1290</v>
      </c>
      <c r="C758" s="133" t="s">
        <v>669</v>
      </c>
      <c r="D758" s="169">
        <v>4820000</v>
      </c>
      <c r="E758" s="169">
        <v>0</v>
      </c>
      <c r="F758" s="169">
        <v>0</v>
      </c>
      <c r="G758" s="103"/>
      <c r="S758" s="67"/>
      <c r="U758" s="67"/>
      <c r="AB758" s="67"/>
      <c r="AE758" s="82"/>
      <c r="AF758" s="83"/>
      <c r="AK758" s="82"/>
      <c r="AL758" s="83"/>
    </row>
    <row r="759" spans="1:38" s="31" customFormat="1" ht="37.5" hidden="1" x14ac:dyDescent="0.3">
      <c r="A759" s="45" t="s">
        <v>916</v>
      </c>
      <c r="B759" s="148" t="s">
        <v>1290</v>
      </c>
      <c r="C759" s="133" t="s">
        <v>1065</v>
      </c>
      <c r="D759" s="169">
        <v>260000</v>
      </c>
      <c r="E759" s="169">
        <v>0</v>
      </c>
      <c r="F759" s="169">
        <v>0</v>
      </c>
      <c r="G759" s="103"/>
      <c r="S759" s="67"/>
      <c r="U759" s="67"/>
      <c r="AB759" s="67"/>
      <c r="AE759" s="82"/>
      <c r="AF759" s="83"/>
      <c r="AK759" s="82"/>
      <c r="AL759" s="83"/>
    </row>
    <row r="760" spans="1:38" s="31" customFormat="1" ht="56.25" hidden="1" x14ac:dyDescent="0.3">
      <c r="A760" s="45" t="s">
        <v>1318</v>
      </c>
      <c r="B760" s="148" t="s">
        <v>1319</v>
      </c>
      <c r="C760" s="133" t="s">
        <v>668</v>
      </c>
      <c r="D760" s="169">
        <v>0</v>
      </c>
      <c r="E760" s="169">
        <v>0</v>
      </c>
      <c r="F760" s="169">
        <v>0</v>
      </c>
      <c r="G760" s="103"/>
      <c r="S760" s="67"/>
      <c r="U760" s="67"/>
      <c r="AB760" s="67"/>
      <c r="AE760" s="82"/>
      <c r="AF760" s="83"/>
      <c r="AK760" s="82"/>
      <c r="AL760" s="83"/>
    </row>
    <row r="761" spans="1:38" s="31" customFormat="1" hidden="1" x14ac:dyDescent="0.3">
      <c r="A761" s="45" t="s">
        <v>785</v>
      </c>
      <c r="B761" s="148" t="s">
        <v>1286</v>
      </c>
      <c r="C761" s="133" t="s">
        <v>938</v>
      </c>
      <c r="D761" s="169">
        <v>0</v>
      </c>
      <c r="E761" s="169">
        <v>16600000</v>
      </c>
      <c r="F761" s="169">
        <v>17600000</v>
      </c>
      <c r="S761" s="67"/>
      <c r="U761" s="67"/>
      <c r="AB761" s="67"/>
      <c r="AE761" s="82"/>
      <c r="AF761" s="83"/>
      <c r="AK761" s="82"/>
      <c r="AL761" s="83"/>
    </row>
    <row r="762" spans="1:38" s="31" customFormat="1" hidden="1" x14ac:dyDescent="0.3">
      <c r="A762" s="45" t="s">
        <v>785</v>
      </c>
      <c r="B762" s="45"/>
      <c r="C762" s="133" t="s">
        <v>668</v>
      </c>
      <c r="D762" s="169">
        <v>0</v>
      </c>
      <c r="E762" s="169">
        <v>0</v>
      </c>
      <c r="F762" s="169">
        <v>0</v>
      </c>
      <c r="S762" s="67"/>
      <c r="U762" s="67"/>
      <c r="AB762" s="67"/>
      <c r="AE762" s="82"/>
      <c r="AF762" s="83"/>
      <c r="AK762" s="82"/>
      <c r="AL762" s="83"/>
    </row>
    <row r="763" spans="1:38" s="31" customFormat="1" ht="37.5" hidden="1" x14ac:dyDescent="0.3">
      <c r="A763" s="45" t="s">
        <v>786</v>
      </c>
      <c r="B763" s="45"/>
      <c r="C763" s="133" t="s">
        <v>669</v>
      </c>
      <c r="D763" s="169">
        <v>0</v>
      </c>
      <c r="E763" s="169">
        <v>0</v>
      </c>
      <c r="F763" s="169">
        <v>0</v>
      </c>
      <c r="S763" s="67"/>
      <c r="U763" s="67"/>
      <c r="AB763" s="67"/>
      <c r="AE763" s="82"/>
      <c r="AF763" s="83"/>
      <c r="AK763" s="82"/>
      <c r="AL763" s="83"/>
    </row>
    <row r="764" spans="1:38" s="31" customFormat="1" ht="37.5" hidden="1" x14ac:dyDescent="0.3">
      <c r="A764" s="45" t="s">
        <v>790</v>
      </c>
      <c r="B764" s="148" t="s">
        <v>1307</v>
      </c>
      <c r="C764" s="133" t="s">
        <v>668</v>
      </c>
      <c r="D764" s="169">
        <v>2970000</v>
      </c>
      <c r="E764" s="169">
        <v>0</v>
      </c>
      <c r="F764" s="169">
        <v>14393200</v>
      </c>
      <c r="S764" s="67"/>
      <c r="U764" s="67"/>
      <c r="AB764" s="67"/>
      <c r="AE764" s="82"/>
      <c r="AF764" s="83"/>
      <c r="AK764" s="82"/>
      <c r="AL764" s="83"/>
    </row>
    <row r="765" spans="1:38" s="31" customFormat="1" ht="37.5" hidden="1" x14ac:dyDescent="0.3">
      <c r="A765" s="45" t="s">
        <v>933</v>
      </c>
      <c r="B765" s="148" t="s">
        <v>1308</v>
      </c>
      <c r="C765" s="133" t="s">
        <v>668</v>
      </c>
      <c r="D765" s="169">
        <v>0</v>
      </c>
      <c r="E765" s="169">
        <v>0</v>
      </c>
      <c r="F765" s="169">
        <v>6537700</v>
      </c>
      <c r="S765" s="67"/>
      <c r="U765" s="67"/>
      <c r="AB765" s="67"/>
      <c r="AE765" s="82"/>
      <c r="AF765" s="83"/>
      <c r="AK765" s="82"/>
      <c r="AL765" s="83"/>
    </row>
    <row r="766" spans="1:38" s="31" customFormat="1" ht="37.5" hidden="1" x14ac:dyDescent="0.3">
      <c r="A766" s="45" t="s">
        <v>791</v>
      </c>
      <c r="B766" s="45"/>
      <c r="C766" s="133" t="s">
        <v>668</v>
      </c>
      <c r="D766" s="169">
        <v>0</v>
      </c>
      <c r="E766" s="169">
        <v>0</v>
      </c>
      <c r="F766" s="169">
        <v>0</v>
      </c>
      <c r="S766" s="67"/>
      <c r="U766" s="67"/>
      <c r="AB766" s="67"/>
      <c r="AE766" s="82"/>
      <c r="AF766" s="83"/>
      <c r="AK766" s="82"/>
      <c r="AL766" s="83"/>
    </row>
    <row r="767" spans="1:38" s="31" customFormat="1" ht="56.25" hidden="1" x14ac:dyDescent="0.3">
      <c r="A767" s="45" t="s">
        <v>894</v>
      </c>
      <c r="B767" s="148" t="s">
        <v>1300</v>
      </c>
      <c r="C767" s="133" t="s">
        <v>669</v>
      </c>
      <c r="D767" s="169">
        <v>538327000</v>
      </c>
      <c r="E767" s="169">
        <v>530942000</v>
      </c>
      <c r="F767" s="169">
        <v>272954000</v>
      </c>
      <c r="S767" s="67"/>
      <c r="U767" s="67"/>
      <c r="AB767" s="67"/>
      <c r="AE767" s="82"/>
      <c r="AF767" s="83"/>
      <c r="AK767" s="82"/>
      <c r="AL767" s="83"/>
    </row>
    <row r="768" spans="1:38" s="31" customFormat="1" ht="37.5" hidden="1" x14ac:dyDescent="0.3">
      <c r="A768" s="45" t="s">
        <v>1067</v>
      </c>
      <c r="B768" s="148" t="s">
        <v>1302</v>
      </c>
      <c r="C768" s="133" t="s">
        <v>668</v>
      </c>
      <c r="D768" s="169">
        <v>39229300</v>
      </c>
      <c r="E768" s="169">
        <v>39229300</v>
      </c>
      <c r="F768" s="169">
        <v>39229300</v>
      </c>
      <c r="S768" s="67"/>
      <c r="U768" s="67"/>
      <c r="AB768" s="67"/>
      <c r="AE768" s="82"/>
      <c r="AF768" s="83"/>
      <c r="AK768" s="82"/>
      <c r="AL768" s="83"/>
    </row>
    <row r="769" spans="1:38" s="31" customFormat="1" ht="56.25" hidden="1" x14ac:dyDescent="0.3">
      <c r="A769" s="45" t="s">
        <v>1033</v>
      </c>
      <c r="B769" s="148" t="s">
        <v>1309</v>
      </c>
      <c r="C769" s="133" t="s">
        <v>668</v>
      </c>
      <c r="D769" s="169">
        <v>23403600</v>
      </c>
      <c r="E769" s="169">
        <v>35756400</v>
      </c>
      <c r="F769" s="169">
        <v>32209100</v>
      </c>
      <c r="S769" s="67"/>
      <c r="U769" s="67"/>
      <c r="AB769" s="67"/>
      <c r="AE769" s="82"/>
      <c r="AF769" s="83"/>
      <c r="AK769" s="82"/>
      <c r="AL769" s="83"/>
    </row>
    <row r="770" spans="1:38" s="31" customFormat="1" ht="56.25" hidden="1" x14ac:dyDescent="0.3">
      <c r="A770" s="45" t="s">
        <v>1034</v>
      </c>
      <c r="B770" s="45"/>
      <c r="C770" s="133" t="s">
        <v>668</v>
      </c>
      <c r="D770" s="90">
        <v>0</v>
      </c>
      <c r="E770" s="90">
        <v>0</v>
      </c>
      <c r="F770" s="90">
        <v>0</v>
      </c>
      <c r="S770" s="67"/>
      <c r="U770" s="67"/>
      <c r="AB770" s="67"/>
      <c r="AE770" s="82"/>
      <c r="AF770" s="83"/>
      <c r="AK770" s="82"/>
      <c r="AL770" s="83"/>
    </row>
    <row r="771" spans="1:38" s="31" customFormat="1" hidden="1" x14ac:dyDescent="0.3">
      <c r="A771" s="45" t="s">
        <v>1069</v>
      </c>
      <c r="B771" s="45"/>
      <c r="C771" s="133" t="s">
        <v>1070</v>
      </c>
      <c r="D771" s="90">
        <v>0</v>
      </c>
      <c r="E771" s="90">
        <v>0</v>
      </c>
      <c r="F771" s="90">
        <v>0</v>
      </c>
      <c r="S771" s="67"/>
      <c r="U771" s="67"/>
      <c r="AB771" s="67"/>
      <c r="AE771" s="82"/>
      <c r="AF771" s="83"/>
      <c r="AK771" s="82"/>
      <c r="AL771" s="83"/>
    </row>
    <row r="772" spans="1:38" s="32" customFormat="1" ht="27.75" customHeight="1" x14ac:dyDescent="0.3">
      <c r="A772" s="134" t="s">
        <v>675</v>
      </c>
      <c r="B772" s="134"/>
      <c r="C772" s="135" t="s">
        <v>676</v>
      </c>
      <c r="D772" s="110">
        <f>SUM(D773,D788,D791,D794,D797,D800)</f>
        <v>7804807400</v>
      </c>
      <c r="E772" s="110">
        <f t="shared" ref="E772:F772" si="354">SUM(E773,E788,E791,E794,E797,E800)</f>
        <v>7832758700</v>
      </c>
      <c r="F772" s="110">
        <f t="shared" si="354"/>
        <v>7832160200</v>
      </c>
      <c r="S772" s="68"/>
      <c r="U772" s="68"/>
      <c r="AB772" s="68"/>
      <c r="AE772" s="76"/>
      <c r="AF772" s="78"/>
      <c r="AK772" s="76"/>
      <c r="AL772" s="78"/>
    </row>
    <row r="773" spans="1:38" s="32" customFormat="1" ht="38.25" customHeight="1" x14ac:dyDescent="0.3">
      <c r="A773" s="134" t="s">
        <v>677</v>
      </c>
      <c r="B773" s="134"/>
      <c r="C773" s="135" t="s">
        <v>678</v>
      </c>
      <c r="D773" s="110">
        <f t="shared" ref="D773:F773" si="355">SUM(D774)</f>
        <v>7567534200</v>
      </c>
      <c r="E773" s="110">
        <f t="shared" si="355"/>
        <v>7603341900</v>
      </c>
      <c r="F773" s="110">
        <f t="shared" si="355"/>
        <v>7602455200</v>
      </c>
    </row>
    <row r="774" spans="1:38" s="32" customFormat="1" ht="42.75" customHeight="1" x14ac:dyDescent="0.3">
      <c r="A774" s="134" t="s">
        <v>679</v>
      </c>
      <c r="B774" s="134"/>
      <c r="C774" s="135" t="s">
        <v>680</v>
      </c>
      <c r="D774" s="110">
        <f>SUM(D775:D787)</f>
        <v>7567534200</v>
      </c>
      <c r="E774" s="110">
        <f t="shared" ref="E774:F774" si="356">SUM(E775:E787)</f>
        <v>7603341900</v>
      </c>
      <c r="F774" s="110">
        <f t="shared" si="356"/>
        <v>7602455200</v>
      </c>
    </row>
    <row r="775" spans="1:38" s="32" customFormat="1" ht="93.75" hidden="1" customHeight="1" x14ac:dyDescent="0.3">
      <c r="A775" s="45" t="s">
        <v>911</v>
      </c>
      <c r="B775" s="45"/>
      <c r="C775" s="133" t="s">
        <v>681</v>
      </c>
      <c r="D775" s="47">
        <v>0</v>
      </c>
      <c r="E775" s="47">
        <v>0</v>
      </c>
      <c r="F775" s="47">
        <v>0</v>
      </c>
    </row>
    <row r="776" spans="1:38" s="32" customFormat="1" ht="75" hidden="1" customHeight="1" x14ac:dyDescent="0.3">
      <c r="A776" s="45" t="s">
        <v>682</v>
      </c>
      <c r="B776" s="148" t="s">
        <v>1342</v>
      </c>
      <c r="C776" s="133" t="s">
        <v>681</v>
      </c>
      <c r="D776" s="170">
        <v>6768058000</v>
      </c>
      <c r="E776" s="170">
        <v>6768678700</v>
      </c>
      <c r="F776" s="170">
        <v>6768678700</v>
      </c>
    </row>
    <row r="777" spans="1:38" s="32" customFormat="1" ht="56.25" hidden="1" customHeight="1" x14ac:dyDescent="0.3">
      <c r="A777" s="45" t="s">
        <v>763</v>
      </c>
      <c r="B777" s="148" t="s">
        <v>1343</v>
      </c>
      <c r="C777" s="133" t="s">
        <v>681</v>
      </c>
      <c r="D777" s="170">
        <v>40103800</v>
      </c>
      <c r="E777" s="170">
        <v>40103800</v>
      </c>
      <c r="F777" s="170">
        <v>40103800</v>
      </c>
    </row>
    <row r="778" spans="1:38" s="32" customFormat="1" ht="37.5" hidden="1" customHeight="1" x14ac:dyDescent="0.3">
      <c r="A778" s="45" t="s">
        <v>683</v>
      </c>
      <c r="B778" s="148" t="s">
        <v>1334</v>
      </c>
      <c r="C778" s="133" t="s">
        <v>681</v>
      </c>
      <c r="D778" s="170">
        <v>7644800</v>
      </c>
      <c r="E778" s="170">
        <v>7644800</v>
      </c>
      <c r="F778" s="170">
        <v>7644800</v>
      </c>
    </row>
    <row r="779" spans="1:38" s="32" customFormat="1" ht="75" hidden="1" customHeight="1" x14ac:dyDescent="0.3">
      <c r="A779" s="45" t="s">
        <v>684</v>
      </c>
      <c r="B779" s="148" t="s">
        <v>1344</v>
      </c>
      <c r="C779" s="133" t="s">
        <v>681</v>
      </c>
      <c r="D779" s="170">
        <v>15056600</v>
      </c>
      <c r="E779" s="170">
        <v>15056600</v>
      </c>
      <c r="F779" s="170">
        <v>15056600</v>
      </c>
    </row>
    <row r="780" spans="1:38" s="32" customFormat="1" ht="75" hidden="1" customHeight="1" x14ac:dyDescent="0.3">
      <c r="A780" s="45" t="s">
        <v>685</v>
      </c>
      <c r="B780" s="148" t="s">
        <v>1345</v>
      </c>
      <c r="C780" s="133" t="s">
        <v>681</v>
      </c>
      <c r="D780" s="170">
        <v>56123000</v>
      </c>
      <c r="E780" s="170">
        <v>56123000</v>
      </c>
      <c r="F780" s="170">
        <v>56123000</v>
      </c>
    </row>
    <row r="781" spans="1:38" s="32" customFormat="1" ht="31.5" hidden="1" customHeight="1" x14ac:dyDescent="0.3">
      <c r="A781" s="45" t="s">
        <v>686</v>
      </c>
      <c r="B781" s="148" t="s">
        <v>1347</v>
      </c>
      <c r="C781" s="133" t="s">
        <v>681</v>
      </c>
      <c r="D781" s="170">
        <v>102745100</v>
      </c>
      <c r="E781" s="170">
        <v>102745100</v>
      </c>
      <c r="F781" s="170">
        <v>102745100</v>
      </c>
    </row>
    <row r="782" spans="1:38" s="32" customFormat="1" ht="56.25" hidden="1" x14ac:dyDescent="0.3">
      <c r="A782" s="45" t="s">
        <v>687</v>
      </c>
      <c r="B782" s="148" t="s">
        <v>1336</v>
      </c>
      <c r="C782" s="133" t="s">
        <v>1022</v>
      </c>
      <c r="D782" s="169">
        <v>410948800</v>
      </c>
      <c r="E782" s="169">
        <v>446135800</v>
      </c>
      <c r="F782" s="169">
        <v>445249100</v>
      </c>
    </row>
    <row r="783" spans="1:38" s="32" customFormat="1" ht="37.5" hidden="1" x14ac:dyDescent="0.3">
      <c r="A783" s="45" t="s">
        <v>689</v>
      </c>
      <c r="B783" s="148" t="s">
        <v>1339</v>
      </c>
      <c r="C783" s="133" t="s">
        <v>688</v>
      </c>
      <c r="D783" s="170">
        <v>39689900</v>
      </c>
      <c r="E783" s="170">
        <v>39689900</v>
      </c>
      <c r="F783" s="170">
        <v>39689900</v>
      </c>
    </row>
    <row r="784" spans="1:38" s="32" customFormat="1" hidden="1" x14ac:dyDescent="0.3">
      <c r="A784" s="45" t="s">
        <v>690</v>
      </c>
      <c r="B784" s="148" t="s">
        <v>1335</v>
      </c>
      <c r="C784" s="133" t="s">
        <v>1022</v>
      </c>
      <c r="D784" s="169">
        <v>75673200</v>
      </c>
      <c r="E784" s="169">
        <v>75673200</v>
      </c>
      <c r="F784" s="169">
        <v>75673200</v>
      </c>
    </row>
    <row r="785" spans="1:6" s="32" customFormat="1" ht="56.25" hidden="1" x14ac:dyDescent="0.3">
      <c r="A785" s="45" t="s">
        <v>691</v>
      </c>
      <c r="B785" s="148" t="s">
        <v>1340</v>
      </c>
      <c r="C785" s="133" t="s">
        <v>693</v>
      </c>
      <c r="D785" s="169">
        <v>284500</v>
      </c>
      <c r="E785" s="169">
        <v>284500</v>
      </c>
      <c r="F785" s="169">
        <v>284500</v>
      </c>
    </row>
    <row r="786" spans="1:6" s="32" customFormat="1" ht="56.25" hidden="1" x14ac:dyDescent="0.3">
      <c r="A786" s="45" t="s">
        <v>692</v>
      </c>
      <c r="B786" s="148" t="s">
        <v>1341</v>
      </c>
      <c r="C786" s="133" t="s">
        <v>693</v>
      </c>
      <c r="D786" s="169">
        <v>50456500</v>
      </c>
      <c r="E786" s="169">
        <v>50456500</v>
      </c>
      <c r="F786" s="169">
        <v>50456500</v>
      </c>
    </row>
    <row r="787" spans="1:6" s="32" customFormat="1" ht="37.5" hidden="1" x14ac:dyDescent="0.3">
      <c r="A787" s="45" t="s">
        <v>1023</v>
      </c>
      <c r="B787" s="148" t="s">
        <v>1338</v>
      </c>
      <c r="C787" s="133" t="s">
        <v>688</v>
      </c>
      <c r="D787" s="169">
        <v>750000</v>
      </c>
      <c r="E787" s="169">
        <v>750000</v>
      </c>
      <c r="F787" s="169">
        <v>750000</v>
      </c>
    </row>
    <row r="788" spans="1:6" s="32" customFormat="1" ht="64.900000000000006" customHeight="1" x14ac:dyDescent="0.3">
      <c r="A788" s="134" t="s">
        <v>694</v>
      </c>
      <c r="B788" s="134"/>
      <c r="C788" s="135" t="s">
        <v>695</v>
      </c>
      <c r="D788" s="110">
        <f t="shared" ref="D788:F789" si="357">SUM(D789)</f>
        <v>81513600</v>
      </c>
      <c r="E788" s="110">
        <f t="shared" si="357"/>
        <v>81513600</v>
      </c>
      <c r="F788" s="110">
        <f t="shared" si="357"/>
        <v>81513600</v>
      </c>
    </row>
    <row r="789" spans="1:6" s="32" customFormat="1" ht="64.900000000000006" customHeight="1" x14ac:dyDescent="0.3">
      <c r="A789" s="134" t="s">
        <v>696</v>
      </c>
      <c r="B789" s="134"/>
      <c r="C789" s="135" t="s">
        <v>697</v>
      </c>
      <c r="D789" s="110">
        <f t="shared" si="357"/>
        <v>81513600</v>
      </c>
      <c r="E789" s="110">
        <f t="shared" si="357"/>
        <v>81513600</v>
      </c>
      <c r="F789" s="110">
        <f t="shared" si="357"/>
        <v>81513600</v>
      </c>
    </row>
    <row r="790" spans="1:6" s="32" customFormat="1" ht="37.5" hidden="1" x14ac:dyDescent="0.3">
      <c r="A790" s="45" t="s">
        <v>698</v>
      </c>
      <c r="B790" s="148" t="s">
        <v>1346</v>
      </c>
      <c r="C790" s="133" t="s">
        <v>699</v>
      </c>
      <c r="D790" s="156">
        <v>81513600</v>
      </c>
      <c r="E790" s="156">
        <v>81513600</v>
      </c>
      <c r="F790" s="156">
        <v>81513600</v>
      </c>
    </row>
    <row r="791" spans="1:6" s="32" customFormat="1" ht="63.6" customHeight="1" x14ac:dyDescent="0.3">
      <c r="A791" s="134" t="s">
        <v>1043</v>
      </c>
      <c r="B791" s="134"/>
      <c r="C791" s="135" t="s">
        <v>700</v>
      </c>
      <c r="D791" s="110">
        <f t="shared" ref="D791:F792" si="358">SUM(D792)</f>
        <v>61623200</v>
      </c>
      <c r="E791" s="110">
        <f t="shared" si="358"/>
        <v>52127700</v>
      </c>
      <c r="F791" s="110">
        <f t="shared" si="358"/>
        <v>53014400</v>
      </c>
    </row>
    <row r="792" spans="1:6" s="32" customFormat="1" ht="66" customHeight="1" x14ac:dyDescent="0.3">
      <c r="A792" s="134" t="s">
        <v>1042</v>
      </c>
      <c r="B792" s="134"/>
      <c r="C792" s="135" t="s">
        <v>701</v>
      </c>
      <c r="D792" s="110">
        <f t="shared" si="358"/>
        <v>61623200</v>
      </c>
      <c r="E792" s="110">
        <f t="shared" si="358"/>
        <v>52127700</v>
      </c>
      <c r="F792" s="110">
        <f t="shared" si="358"/>
        <v>53014400</v>
      </c>
    </row>
    <row r="793" spans="1:6" s="32" customFormat="1" ht="37.5" hidden="1" x14ac:dyDescent="0.3">
      <c r="A793" s="45" t="s">
        <v>702</v>
      </c>
      <c r="B793" s="148" t="s">
        <v>1337</v>
      </c>
      <c r="C793" s="133" t="s">
        <v>1027</v>
      </c>
      <c r="D793" s="90">
        <v>61623200</v>
      </c>
      <c r="E793" s="90">
        <v>52127700</v>
      </c>
      <c r="F793" s="90">
        <v>53014400</v>
      </c>
    </row>
    <row r="794" spans="1:6" s="32" customFormat="1" ht="52.9" customHeight="1" x14ac:dyDescent="0.3">
      <c r="A794" s="134" t="s">
        <v>703</v>
      </c>
      <c r="B794" s="134"/>
      <c r="C794" s="135" t="s">
        <v>704</v>
      </c>
      <c r="D794" s="110">
        <f t="shared" ref="D794:F795" si="359">SUM(D795)</f>
        <v>42000</v>
      </c>
      <c r="E794" s="110">
        <f t="shared" si="359"/>
        <v>647500</v>
      </c>
      <c r="F794" s="110">
        <f t="shared" si="359"/>
        <v>49000</v>
      </c>
    </row>
    <row r="795" spans="1:6" s="32" customFormat="1" ht="59.45" customHeight="1" x14ac:dyDescent="0.3">
      <c r="A795" s="134" t="s">
        <v>705</v>
      </c>
      <c r="B795" s="134"/>
      <c r="C795" s="135" t="s">
        <v>706</v>
      </c>
      <c r="D795" s="110">
        <f t="shared" si="359"/>
        <v>42000</v>
      </c>
      <c r="E795" s="110">
        <f t="shared" si="359"/>
        <v>647500</v>
      </c>
      <c r="F795" s="110">
        <f t="shared" si="359"/>
        <v>49000</v>
      </c>
    </row>
    <row r="796" spans="1:6" s="32" customFormat="1" ht="37.5" hidden="1" x14ac:dyDescent="0.3">
      <c r="A796" s="45" t="s">
        <v>707</v>
      </c>
      <c r="B796" s="148" t="s">
        <v>1332</v>
      </c>
      <c r="C796" s="133" t="s">
        <v>708</v>
      </c>
      <c r="D796" s="90">
        <v>42000</v>
      </c>
      <c r="E796" s="90">
        <v>647500</v>
      </c>
      <c r="F796" s="90">
        <v>49000</v>
      </c>
    </row>
    <row r="797" spans="1:6" s="32" customFormat="1" ht="29.25" customHeight="1" x14ac:dyDescent="0.3">
      <c r="A797" s="134" t="s">
        <v>709</v>
      </c>
      <c r="B797" s="134"/>
      <c r="C797" s="135" t="s">
        <v>710</v>
      </c>
      <c r="D797" s="110">
        <f t="shared" ref="D797:F798" si="360">SUM(D798)</f>
        <v>39241300</v>
      </c>
      <c r="E797" s="110">
        <f t="shared" si="360"/>
        <v>40300000</v>
      </c>
      <c r="F797" s="110">
        <f t="shared" si="360"/>
        <v>40300000</v>
      </c>
    </row>
    <row r="798" spans="1:6" s="32" customFormat="1" ht="24.75" customHeight="1" x14ac:dyDescent="0.3">
      <c r="A798" s="134" t="s">
        <v>711</v>
      </c>
      <c r="B798" s="134"/>
      <c r="C798" s="135" t="s">
        <v>712</v>
      </c>
      <c r="D798" s="110">
        <f t="shared" si="360"/>
        <v>39241300</v>
      </c>
      <c r="E798" s="110">
        <f t="shared" si="360"/>
        <v>40300000</v>
      </c>
      <c r="F798" s="110">
        <f t="shared" si="360"/>
        <v>40300000</v>
      </c>
    </row>
    <row r="799" spans="1:6" s="31" customFormat="1" ht="31.15" hidden="1" customHeight="1" x14ac:dyDescent="0.3">
      <c r="A799" s="45" t="s">
        <v>713</v>
      </c>
      <c r="B799" s="148" t="s">
        <v>1333</v>
      </c>
      <c r="C799" s="133" t="s">
        <v>714</v>
      </c>
      <c r="D799" s="90">
        <v>39241300</v>
      </c>
      <c r="E799" s="90">
        <v>40300000</v>
      </c>
      <c r="F799" s="90">
        <v>40300000</v>
      </c>
    </row>
    <row r="800" spans="1:6" s="32" customFormat="1" x14ac:dyDescent="0.3">
      <c r="A800" s="134" t="s">
        <v>715</v>
      </c>
      <c r="B800" s="134"/>
      <c r="C800" s="135" t="s">
        <v>716</v>
      </c>
      <c r="D800" s="110">
        <f>SUM(D801)</f>
        <v>54853100</v>
      </c>
      <c r="E800" s="110">
        <f t="shared" ref="E800:F800" si="361">SUM(E801)</f>
        <v>54828000</v>
      </c>
      <c r="F800" s="110">
        <f t="shared" si="361"/>
        <v>54828000</v>
      </c>
    </row>
    <row r="801" spans="1:6" s="32" customFormat="1" x14ac:dyDescent="0.3">
      <c r="A801" s="134" t="s">
        <v>717</v>
      </c>
      <c r="B801" s="134"/>
      <c r="C801" s="135" t="s">
        <v>718</v>
      </c>
      <c r="D801" s="110">
        <f>SUM(D802:D806)</f>
        <v>54853100</v>
      </c>
      <c r="E801" s="110">
        <f t="shared" ref="E801:F801" si="362">SUM(E802:E806)</f>
        <v>54828000</v>
      </c>
      <c r="F801" s="110">
        <f t="shared" si="362"/>
        <v>54828000</v>
      </c>
    </row>
    <row r="802" spans="1:6" s="32" customFormat="1" hidden="1" x14ac:dyDescent="0.3">
      <c r="A802" s="45" t="s">
        <v>719</v>
      </c>
      <c r="B802" s="148" t="s">
        <v>1331</v>
      </c>
      <c r="C802" s="133" t="s">
        <v>720</v>
      </c>
      <c r="D802" s="90">
        <v>54853100</v>
      </c>
      <c r="E802" s="90">
        <v>54828000</v>
      </c>
      <c r="F802" s="90">
        <v>54828000</v>
      </c>
    </row>
    <row r="803" spans="1:6" s="32" customFormat="1" hidden="1" x14ac:dyDescent="0.3">
      <c r="A803" s="45" t="s">
        <v>721</v>
      </c>
      <c r="B803" s="45"/>
      <c r="C803" s="133" t="s">
        <v>720</v>
      </c>
      <c r="D803" s="90">
        <v>0</v>
      </c>
      <c r="E803" s="90">
        <v>0</v>
      </c>
      <c r="F803" s="90">
        <v>0</v>
      </c>
    </row>
    <row r="804" spans="1:6" s="32" customFormat="1" ht="56.25" hidden="1" x14ac:dyDescent="0.3">
      <c r="A804" s="45" t="s">
        <v>722</v>
      </c>
      <c r="B804" s="45"/>
      <c r="C804" s="133" t="s">
        <v>720</v>
      </c>
      <c r="D804" s="90">
        <v>0</v>
      </c>
      <c r="E804" s="90">
        <v>0</v>
      </c>
      <c r="F804" s="90">
        <v>0</v>
      </c>
    </row>
    <row r="805" spans="1:6" s="32" customFormat="1" ht="31.15" hidden="1" customHeight="1" x14ac:dyDescent="0.3">
      <c r="A805" s="45" t="s">
        <v>723</v>
      </c>
      <c r="B805" s="45"/>
      <c r="C805" s="133" t="s">
        <v>720</v>
      </c>
      <c r="D805" s="90">
        <v>0</v>
      </c>
      <c r="E805" s="90">
        <v>0</v>
      </c>
      <c r="F805" s="90">
        <v>0</v>
      </c>
    </row>
    <row r="806" spans="1:6" s="32" customFormat="1" ht="36" hidden="1" customHeight="1" x14ac:dyDescent="0.3">
      <c r="A806" s="45" t="s">
        <v>895</v>
      </c>
      <c r="B806" s="45"/>
      <c r="C806" s="133" t="s">
        <v>720</v>
      </c>
      <c r="D806" s="90">
        <v>0</v>
      </c>
      <c r="E806" s="90">
        <v>0</v>
      </c>
      <c r="F806" s="90">
        <v>0</v>
      </c>
    </row>
    <row r="807" spans="1:6" s="32" customFormat="1" x14ac:dyDescent="0.3">
      <c r="A807" s="134" t="s">
        <v>724</v>
      </c>
      <c r="B807" s="134"/>
      <c r="C807" s="135" t="s">
        <v>725</v>
      </c>
      <c r="D807" s="110">
        <f>SUM(D820+D814+D811+D817+D808)</f>
        <v>317726200</v>
      </c>
      <c r="E807" s="110">
        <f t="shared" ref="E807:F807" si="363">SUM(E820+E814+E811+E817+E808)</f>
        <v>312726200</v>
      </c>
      <c r="F807" s="110">
        <f t="shared" si="363"/>
        <v>312726200</v>
      </c>
    </row>
    <row r="808" spans="1:6" s="32" customFormat="1" ht="112.5" x14ac:dyDescent="0.3">
      <c r="A808" s="134" t="s">
        <v>1349</v>
      </c>
      <c r="B808" s="134"/>
      <c r="C808" s="135" t="s">
        <v>1355</v>
      </c>
      <c r="D808" s="110">
        <f>D809</f>
        <v>7905700</v>
      </c>
      <c r="E808" s="110">
        <f t="shared" ref="E808:F808" si="364">E809</f>
        <v>7905700</v>
      </c>
      <c r="F808" s="110">
        <f t="shared" si="364"/>
        <v>7905700</v>
      </c>
    </row>
    <row r="809" spans="1:6" s="32" customFormat="1" ht="112.5" x14ac:dyDescent="0.3">
      <c r="A809" s="134" t="s">
        <v>1350</v>
      </c>
      <c r="B809" s="134"/>
      <c r="C809" s="135" t="s">
        <v>1354</v>
      </c>
      <c r="D809" s="110">
        <f>D810</f>
        <v>7905700</v>
      </c>
      <c r="E809" s="110">
        <f t="shared" ref="E809:F809" si="365">E810</f>
        <v>7905700</v>
      </c>
      <c r="F809" s="110">
        <f t="shared" si="365"/>
        <v>7905700</v>
      </c>
    </row>
    <row r="810" spans="1:6" s="162" customFormat="1" ht="56.25" hidden="1" x14ac:dyDescent="0.3">
      <c r="A810" s="159" t="s">
        <v>1351</v>
      </c>
      <c r="B810" s="163" t="s">
        <v>1352</v>
      </c>
      <c r="C810" s="160" t="s">
        <v>1353</v>
      </c>
      <c r="D810" s="161">
        <v>7905700</v>
      </c>
      <c r="E810" s="161">
        <v>7905700</v>
      </c>
      <c r="F810" s="161">
        <v>7905700</v>
      </c>
    </row>
    <row r="811" spans="1:6" s="32" customFormat="1" ht="99" customHeight="1" x14ac:dyDescent="0.3">
      <c r="A811" s="134" t="s">
        <v>944</v>
      </c>
      <c r="B811" s="134"/>
      <c r="C811" s="135" t="s">
        <v>726</v>
      </c>
      <c r="D811" s="110">
        <f>SUM(D812)</f>
        <v>304820500</v>
      </c>
      <c r="E811" s="110">
        <f t="shared" ref="E811:F812" si="366">SUM(E812)</f>
        <v>304820500</v>
      </c>
      <c r="F811" s="110">
        <f t="shared" si="366"/>
        <v>304820500</v>
      </c>
    </row>
    <row r="812" spans="1:6" s="32" customFormat="1" ht="101.45" customHeight="1" x14ac:dyDescent="0.3">
      <c r="A812" s="134" t="s">
        <v>945</v>
      </c>
      <c r="B812" s="134"/>
      <c r="C812" s="135" t="s">
        <v>727</v>
      </c>
      <c r="D812" s="110">
        <f>SUM(D813)</f>
        <v>304820500</v>
      </c>
      <c r="E812" s="110">
        <f t="shared" si="366"/>
        <v>304820500</v>
      </c>
      <c r="F812" s="110">
        <f t="shared" si="366"/>
        <v>304820500</v>
      </c>
    </row>
    <row r="813" spans="1:6" s="32" customFormat="1" ht="56.25" hidden="1" x14ac:dyDescent="0.3">
      <c r="A813" s="45" t="s">
        <v>728</v>
      </c>
      <c r="B813" s="148" t="s">
        <v>1348</v>
      </c>
      <c r="C813" s="133" t="s">
        <v>729</v>
      </c>
      <c r="D813" s="156">
        <v>304820500</v>
      </c>
      <c r="E813" s="156">
        <v>304820500</v>
      </c>
      <c r="F813" s="156">
        <v>304820500</v>
      </c>
    </row>
    <row r="814" spans="1:6" s="32" customFormat="1" ht="54" hidden="1" customHeight="1" x14ac:dyDescent="0.3">
      <c r="A814" s="134" t="s">
        <v>730</v>
      </c>
      <c r="B814" s="134"/>
      <c r="C814" s="135" t="s">
        <v>732</v>
      </c>
      <c r="D814" s="110">
        <f>SUM(D815)</f>
        <v>0</v>
      </c>
      <c r="E814" s="110">
        <f t="shared" ref="E814:F815" si="367">SUM(E815)</f>
        <v>0</v>
      </c>
      <c r="F814" s="110">
        <f t="shared" si="367"/>
        <v>0</v>
      </c>
    </row>
    <row r="815" spans="1:6" s="32" customFormat="1" ht="54" hidden="1" customHeight="1" x14ac:dyDescent="0.3">
      <c r="A815" s="134" t="s">
        <v>731</v>
      </c>
      <c r="B815" s="134"/>
      <c r="C815" s="135" t="s">
        <v>733</v>
      </c>
      <c r="D815" s="110">
        <f>SUM(D816)</f>
        <v>0</v>
      </c>
      <c r="E815" s="110">
        <f t="shared" si="367"/>
        <v>0</v>
      </c>
      <c r="F815" s="110">
        <f t="shared" si="367"/>
        <v>0</v>
      </c>
    </row>
    <row r="816" spans="1:6" s="32" customFormat="1" ht="31.15" hidden="1" customHeight="1" x14ac:dyDescent="0.3">
      <c r="A816" s="45" t="s">
        <v>734</v>
      </c>
      <c r="B816" s="45"/>
      <c r="C816" s="133" t="s">
        <v>735</v>
      </c>
      <c r="D816" s="136">
        <v>0</v>
      </c>
      <c r="E816" s="136">
        <v>0</v>
      </c>
      <c r="F816" s="136">
        <v>0</v>
      </c>
    </row>
    <row r="817" spans="1:7" s="93" customFormat="1" ht="36" hidden="1" customHeight="1" x14ac:dyDescent="0.3">
      <c r="A817" s="40" t="s">
        <v>896</v>
      </c>
      <c r="B817" s="40"/>
      <c r="C817" s="41" t="s">
        <v>901</v>
      </c>
      <c r="D817" s="112">
        <f>D818</f>
        <v>0</v>
      </c>
      <c r="E817" s="112">
        <f t="shared" ref="E817:F817" si="368">E818</f>
        <v>0</v>
      </c>
      <c r="F817" s="112">
        <f t="shared" si="368"/>
        <v>0</v>
      </c>
    </row>
    <row r="818" spans="1:7" s="93" customFormat="1" ht="36" hidden="1" customHeight="1" x14ac:dyDescent="0.3">
      <c r="A818" s="40" t="s">
        <v>897</v>
      </c>
      <c r="B818" s="40"/>
      <c r="C818" s="41" t="s">
        <v>899</v>
      </c>
      <c r="D818" s="112">
        <f>D819</f>
        <v>0</v>
      </c>
      <c r="E818" s="112">
        <f t="shared" ref="E818:F818" si="369">E819</f>
        <v>0</v>
      </c>
      <c r="F818" s="112">
        <f t="shared" si="369"/>
        <v>0</v>
      </c>
    </row>
    <row r="819" spans="1:7" s="32" customFormat="1" ht="31.15" hidden="1" customHeight="1" x14ac:dyDescent="0.3">
      <c r="A819" s="45" t="s">
        <v>898</v>
      </c>
      <c r="B819" s="45"/>
      <c r="C819" s="133" t="s">
        <v>900</v>
      </c>
      <c r="D819" s="136">
        <v>0</v>
      </c>
      <c r="E819" s="136">
        <v>0</v>
      </c>
      <c r="F819" s="136">
        <v>0</v>
      </c>
    </row>
    <row r="820" spans="1:7" s="32" customFormat="1" ht="18" customHeight="1" x14ac:dyDescent="0.3">
      <c r="A820" s="143" t="s">
        <v>736</v>
      </c>
      <c r="B820" s="143"/>
      <c r="C820" s="128" t="s">
        <v>737</v>
      </c>
      <c r="D820" s="33">
        <f>SUM(D821)</f>
        <v>5000000</v>
      </c>
      <c r="E820" s="33">
        <f t="shared" ref="E820:F820" si="370">SUM(E821)</f>
        <v>0</v>
      </c>
      <c r="F820" s="33">
        <f t="shared" si="370"/>
        <v>0</v>
      </c>
    </row>
    <row r="821" spans="1:7" s="32" customFormat="1" ht="18" customHeight="1" x14ac:dyDescent="0.3">
      <c r="A821" s="143" t="s">
        <v>738</v>
      </c>
      <c r="B821" s="143"/>
      <c r="C821" s="128" t="s">
        <v>739</v>
      </c>
      <c r="D821" s="33">
        <f>SUM(D822)</f>
        <v>5000000</v>
      </c>
      <c r="E821" s="33">
        <f>SUM(E822)</f>
        <v>0</v>
      </c>
      <c r="F821" s="33">
        <f>SUM(F822)</f>
        <v>0</v>
      </c>
    </row>
    <row r="822" spans="1:7" s="32" customFormat="1" ht="31.15" hidden="1" customHeight="1" x14ac:dyDescent="0.3">
      <c r="A822" s="45" t="s">
        <v>951</v>
      </c>
      <c r="B822" s="45"/>
      <c r="C822" s="133" t="s">
        <v>952</v>
      </c>
      <c r="D822" s="136">
        <v>5000000</v>
      </c>
      <c r="E822" s="136">
        <v>0</v>
      </c>
      <c r="F822" s="136">
        <v>0</v>
      </c>
    </row>
    <row r="823" spans="1:7" s="32" customFormat="1" ht="33" customHeight="1" x14ac:dyDescent="0.3">
      <c r="A823" s="109" t="s">
        <v>740</v>
      </c>
      <c r="B823" s="109"/>
      <c r="C823" s="44" t="s">
        <v>741</v>
      </c>
      <c r="D823" s="110">
        <f t="shared" ref="D823:F823" si="371">SUM(D824)</f>
        <v>4705000</v>
      </c>
      <c r="E823" s="110">
        <f t="shared" si="371"/>
        <v>203000</v>
      </c>
      <c r="F823" s="110">
        <f t="shared" si="371"/>
        <v>201000</v>
      </c>
    </row>
    <row r="824" spans="1:7" s="32" customFormat="1" ht="24.75" customHeight="1" x14ac:dyDescent="0.3">
      <c r="A824" s="109" t="s">
        <v>742</v>
      </c>
      <c r="B824" s="109"/>
      <c r="C824" s="44" t="s">
        <v>743</v>
      </c>
      <c r="D824" s="110">
        <f>SUM(D825,D827)</f>
        <v>4705000</v>
      </c>
      <c r="E824" s="110">
        <f t="shared" ref="E824:F824" si="372">SUM(E825,E827)</f>
        <v>203000</v>
      </c>
      <c r="F824" s="110">
        <f t="shared" si="372"/>
        <v>201000</v>
      </c>
    </row>
    <row r="825" spans="1:7" s="32" customFormat="1" ht="52.15" customHeight="1" x14ac:dyDescent="0.3">
      <c r="A825" s="109" t="s">
        <v>744</v>
      </c>
      <c r="B825" s="109"/>
      <c r="C825" s="44" t="s">
        <v>745</v>
      </c>
      <c r="D825" s="110">
        <f t="shared" ref="D825:F825" si="373">SUM(D826)</f>
        <v>205000</v>
      </c>
      <c r="E825" s="110">
        <f t="shared" si="373"/>
        <v>203000</v>
      </c>
      <c r="F825" s="110">
        <f t="shared" si="373"/>
        <v>201000</v>
      </c>
      <c r="G825" s="95"/>
    </row>
    <row r="826" spans="1:7" s="22" customFormat="1" ht="31.15" hidden="1" customHeight="1" x14ac:dyDescent="0.3">
      <c r="A826" s="106" t="s">
        <v>260</v>
      </c>
      <c r="B826" s="106"/>
      <c r="C826" s="107" t="s">
        <v>746</v>
      </c>
      <c r="D826" s="122">
        <v>205000</v>
      </c>
      <c r="E826" s="122">
        <v>203000</v>
      </c>
      <c r="F826" s="122">
        <v>201000</v>
      </c>
    </row>
    <row r="827" spans="1:7" s="22" customFormat="1" ht="18" customHeight="1" x14ac:dyDescent="0.3">
      <c r="A827" s="40" t="s">
        <v>806</v>
      </c>
      <c r="B827" s="40"/>
      <c r="C827" s="41" t="s">
        <v>807</v>
      </c>
      <c r="D827" s="42">
        <f>D828</f>
        <v>4500000</v>
      </c>
      <c r="E827" s="42">
        <f t="shared" ref="E827:F827" si="374">E828</f>
        <v>0</v>
      </c>
      <c r="F827" s="42">
        <f t="shared" si="374"/>
        <v>0</v>
      </c>
    </row>
    <row r="828" spans="1:7" s="22" customFormat="1" hidden="1" x14ac:dyDescent="0.3">
      <c r="A828" s="106" t="s">
        <v>242</v>
      </c>
      <c r="B828" s="106"/>
      <c r="C828" s="107" t="s">
        <v>808</v>
      </c>
      <c r="D828" s="122">
        <v>4500000</v>
      </c>
      <c r="E828" s="122">
        <v>0</v>
      </c>
      <c r="F828" s="122">
        <v>0</v>
      </c>
    </row>
    <row r="829" spans="1:7" ht="30.75" customHeight="1" x14ac:dyDescent="0.3">
      <c r="A829" s="109" t="s">
        <v>747</v>
      </c>
      <c r="B829" s="109"/>
      <c r="C829" s="44" t="s">
        <v>748</v>
      </c>
      <c r="D829" s="110">
        <f t="shared" ref="D829:F830" si="375">SUM(D830)</f>
        <v>20000</v>
      </c>
      <c r="E829" s="110">
        <f t="shared" si="375"/>
        <v>13000</v>
      </c>
      <c r="F829" s="110">
        <f t="shared" si="375"/>
        <v>15000</v>
      </c>
    </row>
    <row r="830" spans="1:7" ht="21" customHeight="1" x14ac:dyDescent="0.3">
      <c r="A830" s="109" t="s">
        <v>749</v>
      </c>
      <c r="B830" s="109"/>
      <c r="C830" s="44" t="s">
        <v>750</v>
      </c>
      <c r="D830" s="110">
        <f>SUM(D831)</f>
        <v>20000</v>
      </c>
      <c r="E830" s="110">
        <f t="shared" si="375"/>
        <v>13000</v>
      </c>
      <c r="F830" s="110">
        <f t="shared" si="375"/>
        <v>15000</v>
      </c>
    </row>
    <row r="831" spans="1:7" ht="48.6" customHeight="1" x14ac:dyDescent="0.3">
      <c r="A831" s="109" t="s">
        <v>751</v>
      </c>
      <c r="B831" s="109"/>
      <c r="C831" s="44" t="s">
        <v>752</v>
      </c>
      <c r="D831" s="110">
        <f t="shared" ref="D831:F831" si="376">SUM(D832)</f>
        <v>20000</v>
      </c>
      <c r="E831" s="110">
        <f t="shared" si="376"/>
        <v>13000</v>
      </c>
      <c r="F831" s="110">
        <f t="shared" si="376"/>
        <v>15000</v>
      </c>
    </row>
    <row r="832" spans="1:7" s="22" customFormat="1" hidden="1" x14ac:dyDescent="0.3">
      <c r="A832" s="106" t="s">
        <v>260</v>
      </c>
      <c r="B832" s="106"/>
      <c r="C832" s="107" t="s">
        <v>753</v>
      </c>
      <c r="D832" s="122">
        <v>20000</v>
      </c>
      <c r="E832" s="122">
        <v>13000</v>
      </c>
      <c r="F832" s="122">
        <v>15000</v>
      </c>
    </row>
    <row r="833" spans="1:6" s="34" customFormat="1" ht="30" customHeight="1" x14ac:dyDescent="0.3">
      <c r="A833" s="10" t="s">
        <v>754</v>
      </c>
      <c r="B833" s="10"/>
      <c r="C833" s="6"/>
      <c r="D833" s="11">
        <f>SUM(D10,D615)</f>
        <v>29071227349.77</v>
      </c>
      <c r="E833" s="11">
        <f>SUM(E10,E615)</f>
        <v>23516132160</v>
      </c>
      <c r="F833" s="11">
        <f>SUM(F10,F615)</f>
        <v>26209443006.470001</v>
      </c>
    </row>
    <row r="834" spans="1:6" x14ac:dyDescent="0.3">
      <c r="D834" s="37"/>
      <c r="E834" s="37"/>
      <c r="F834" s="37"/>
    </row>
    <row r="835" spans="1:6" x14ac:dyDescent="0.3">
      <c r="C835" s="4"/>
      <c r="D835" s="37"/>
      <c r="E835" s="37"/>
      <c r="F835" s="37"/>
    </row>
  </sheetData>
  <sheetProtection algorithmName="SHA-512" hashValue="456SwJDuM5FcFIrOwWagGFamZlG0VVXIOxn9jcdZU06vD2ur6rjqKBdb+XlDM8xoBLQ/DfT0zC4zXKJ+HUrGDQ==" saltValue="rNkR0wMcJytXq4DfvpGZMQ==" spinCount="100000" sheet="1" objects="1" scenarios="1"/>
  <mergeCells count="5">
    <mergeCell ref="E1:F1"/>
    <mergeCell ref="E2:F2"/>
    <mergeCell ref="E3:F3"/>
    <mergeCell ref="A5:F5"/>
    <mergeCell ref="A7:F7"/>
  </mergeCells>
  <hyperlinks>
    <hyperlink ref="A26" r:id="rId1" location="/document/10900200/entry/227" display="https://internet.garant.ru/ - /document/10900200/entry/227"/>
    <hyperlink ref="A27" r:id="rId2" location="/document/10900200/entry/227" display="https://internet.garant.ru/ - /document/10900200/entry/227"/>
    <hyperlink ref="A29" r:id="rId3" location="/document/10900200/entry/227" display="https://internet.garant.ru/ - /document/10900200/entry/227"/>
    <hyperlink ref="A30" r:id="rId4" location="/document/10900200/entry/227" display="https://internet.garant.ru/ - /document/10900200/entry/227"/>
    <hyperlink ref="A62" r:id="rId5" location="/document/10900200/entry/21062" display="https://internet.garant.ru/ - /document/10900200/entry/21062"/>
    <hyperlink ref="A63" r:id="rId6" location="/document/10900200/entry/21062" display="https://internet.garant.ru/ - /document/10900200/entry/21062"/>
    <hyperlink ref="A65" r:id="rId7" location="/document/10900200/entry/21062" display="https://internet.garant.ru/ - /document/10900200/entry/21062"/>
    <hyperlink ref="A66" r:id="rId8" location="/document/10900200/entry/21062" display="https://internet.garant.ru/ - /document/10900200/entry/21062"/>
  </hyperlinks>
  <pageMargins left="0.19685039370078741" right="0.19685039370078741" top="0.35433070866141736" bottom="0.35433070866141736" header="0.23622047244094491" footer="0.19685039370078741"/>
  <pageSetup paperSize="9" scale="68" fitToHeight="65" orientation="landscape" useFirstPageNumber="1" r:id="rId9"/>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Москвина Татьяна Валерьевна</dc:creator>
  <cp:lastModifiedBy>Шкуропатова Юлия Александровна</cp:lastModifiedBy>
  <cp:lastPrinted>2025-05-06T11:18:04Z</cp:lastPrinted>
  <dcterms:created xsi:type="dcterms:W3CDTF">2021-11-03T11:53:08Z</dcterms:created>
  <dcterms:modified xsi:type="dcterms:W3CDTF">2025-10-10T05:55:14Z</dcterms:modified>
</cp:coreProperties>
</file>